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60" windowWidth="15360" windowHeight="7695"/>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2018'!$A$12:$M$55</definedName>
    <definedName name="_xlnm._FilterDatabase" localSheetId="1" hidden="1">'[1]PRELIMINAR POA'!#REF!</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44525"/>
</workbook>
</file>

<file path=xl/calcChain.xml><?xml version="1.0" encoding="utf-8"?>
<calcChain xmlns="http://schemas.openxmlformats.org/spreadsheetml/2006/main">
  <c r="I9" i="11" l="1"/>
  <c r="I8" i="11"/>
  <c r="I7" i="11"/>
  <c r="I6" i="11"/>
  <c r="H9" i="11"/>
  <c r="H8" i="11"/>
  <c r="H7" i="11"/>
  <c r="H6" i="11"/>
  <c r="G9" i="11"/>
  <c r="G8" i="11"/>
  <c r="G7" i="11"/>
  <c r="G6" i="11"/>
  <c r="F9" i="11"/>
  <c r="F8" i="11"/>
  <c r="F7" i="11"/>
  <c r="F6" i="11"/>
  <c r="E6" i="11"/>
  <c r="I10" i="11" l="1"/>
  <c r="H10" i="11"/>
  <c r="G10" i="11"/>
  <c r="F10" i="11"/>
  <c r="E9" i="11"/>
  <c r="E8" i="11"/>
  <c r="E7" i="11"/>
  <c r="E10" i="11" l="1"/>
  <c r="J10" i="11" s="1"/>
  <c r="I11" i="11" s="1"/>
  <c r="L55" i="9"/>
  <c r="K6" i="11" s="1"/>
  <c r="K12" i="11" s="1"/>
  <c r="F11" i="11" l="1"/>
  <c r="E11" i="11" l="1"/>
  <c r="H11" i="11"/>
  <c r="G11" i="11"/>
  <c r="J11" i="11" l="1"/>
</calcChain>
</file>

<file path=xl/sharedStrings.xml><?xml version="1.0" encoding="utf-8"?>
<sst xmlns="http://schemas.openxmlformats.org/spreadsheetml/2006/main" count="218" uniqueCount="170">
  <si>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</si>
  <si>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</si>
  <si>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</si>
  <si>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</si>
  <si>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</si>
  <si>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</si>
  <si>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</si>
  <si>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</si>
  <si>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</si>
  <si>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</si>
  <si>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</si>
  <si>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</si>
  <si>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</si>
  <si>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</si>
  <si>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</si>
  <si>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</si>
  <si>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</si>
  <si>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Matriz para evaluación del primer (1er) trimestre del Plan de trabajo 2018</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</si>
  <si>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</si>
  <si>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</si>
  <si>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</si>
  <si>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</si>
  <si>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</si>
  <si>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</si>
  <si>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</si>
  <si>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</si>
  <si>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</si>
  <si>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</si>
  <si>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</si>
  <si>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</si>
  <si>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</si>
  <si>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</si>
  <si>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</si>
  <si>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</si>
  <si>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</si>
  <si>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</si>
  <si>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</si>
  <si>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</si>
  <si>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</si>
  <si>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</si>
  <si>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</si>
  <si>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</si>
  <si>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</si>
  <si>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</si>
  <si>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</si>
  <si>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</si>
  <si>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</si>
  <si>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</si>
  <si>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</si>
  <si>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</si>
  <si>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</si>
  <si>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</si>
  <si>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</si>
  <si>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</si>
  <si>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</si>
  <si>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</si>
  <si>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</si>
  <si>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</si>
  <si>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</si>
  <si>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</si>
  <si>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</si>
  <si>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</si>
  <si>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</si>
  <si>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</si>
  <si>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</si>
  <si>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</si>
  <si>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</si>
  <si>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</si>
  <si>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</si>
  <si>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</si>
  <si>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</si>
  <si>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</si>
  <si>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</si>
  <si>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</si>
  <si>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</si>
  <si>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</si>
  <si>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</si>
  <si>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</si>
  <si>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</si>
  <si>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</si>
  <si>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</si>
  <si>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</si>
  <si>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</si>
  <si>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</si>
  <si>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</si>
  <si>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</si>
  <si>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</si>
  <si>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</si>
  <si>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</si>
  <si>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</si>
  <si>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</si>
  <si>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</si>
  <si>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</si>
  <si>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</si>
  <si>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</si>
  <si>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</si>
  <si>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</si>
  <si>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</si>
  <si>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</si>
  <si>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</si>
  <si>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</si>
  <si>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</si>
  <si>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</si>
  <si>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</si>
  <si>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</si>
  <si>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</si>
  <si>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</si>
  <si>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</si>
  <si>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</si>
  <si>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</si>
  <si>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</si>
  <si>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</si>
  <si>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</si>
  <si>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</si>
  <si>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</si>
  <si>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</si>
  <si>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</si>
  <si>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</si>
  <si>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</si>
  <si>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</si>
  <si>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</si>
  <si>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</si>
  <si>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</si>
  <si>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</si>
  <si>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</si>
  <si>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</si>
  <si>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</si>
  <si>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</si>
  <si>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</si>
  <si>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</si>
  <si>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NO. </t>
  </si>
  <si>
    <t>ACTIVIDADES</t>
  </si>
  <si>
    <t>NIVEL DE CUMPLIMIENTO</t>
  </si>
  <si>
    <t>Referencia</t>
  </si>
  <si>
    <t xml:space="preserve"> CUMPLIDAS</t>
  </si>
  <si>
    <t>PARCIALES</t>
  </si>
  <si>
    <t>PENDIENTES</t>
  </si>
  <si>
    <t>NO CUMPLIDAS</t>
  </si>
  <si>
    <t>1-5</t>
  </si>
  <si>
    <t>6-8</t>
  </si>
  <si>
    <t>9-15</t>
  </si>
  <si>
    <t>16-20</t>
  </si>
  <si>
    <t>TOTALES POR PONDERACIONES</t>
  </si>
  <si>
    <t>TOTAL PORCENTAJES</t>
  </si>
  <si>
    <t>*ESTAS PONDERACIONES CONTEMPLAN LOS LITERALES DE CADA ACTIVIDAD*</t>
  </si>
  <si>
    <t>Penalidad por validación tardía</t>
  </si>
  <si>
    <t>TOTAL PUNTOS ACUMULADOS</t>
  </si>
  <si>
    <t xml:space="preserve">PUNTUACION </t>
  </si>
  <si>
    <t>Direccion general de catastro nacional</t>
  </si>
  <si>
    <t>Nancy Mercedes</t>
  </si>
  <si>
    <t>T1/T2</t>
  </si>
  <si>
    <t>T1/T3</t>
  </si>
  <si>
    <t>T1/T2/T3/T4</t>
  </si>
  <si>
    <t>T2/T3/T4/T1-19</t>
  </si>
  <si>
    <t xml:space="preserve">T2/T4 </t>
  </si>
  <si>
    <t xml:space="preserve">n/a </t>
  </si>
  <si>
    <t>Se aplicaron 156 encuestas que incluyo 14 preguntas a los empleados del Catastro Nacional. El nivel de avance de esta actividad es de un 50% para este primer trimestre.</t>
  </si>
  <si>
    <t>18/02/018</t>
  </si>
  <si>
    <t xml:space="preserve"> Se trabajo una revista informativa en la cual se comunico al personal sobre el medio a traves del cual pueden realizar asesorias, esta revista se publico en la intranet, se trabajo una diapositiva con esta informacion, y se publicito en la t.v., ademas de la publicacion en el mujral institucional.</t>
  </si>
  <si>
    <t>Buzón en la intranet, buzón fisico provisional en la institución.</t>
  </si>
  <si>
    <t>Se trabajo una revista informativa sobre etica donde se abordo el tema Ley de libre Acceso a la Informacion Publica. Ademas este se publico en la intranet como un documento descargable y se publico en el mural institucional.</t>
  </si>
  <si>
    <t xml:space="preserve">Sen envio un correo electronico al Encargado Adm. Y Fin., para que presente su declaracion jurada. </t>
  </si>
  <si>
    <t>En esta Direccion General del Catastro  Nacional todos los funcionarios nombrados por decreto firmo el codigo de pautas eticas.</t>
  </si>
  <si>
    <t xml:space="preserve">Se envio a la DIGEIG el Codigo de Etica Institucional, ademas este codigo se encuentra publicado en la intranet. </t>
  </si>
  <si>
    <t>10/01/2018-14/02/2018-14-03/2018</t>
  </si>
  <si>
    <t>se realizaron las actas de las reuniones ordinarias.</t>
  </si>
  <si>
    <t>Se remitio correo electronico a la DIGEIG con l a planilla de loss nuevos miembros de la CEP-DGCN. DIGEIG luego nos envio correo solicitando la confirmacion de algunos numeros de cedulas.</t>
  </si>
  <si>
    <t>Se trabajo una revista informativa sobre etica en la cual se abordo el tema de los derechos y deberes del servidor publico. Se agoto uno de los temas de los tres a sensibilizar. Ademas se creo una red social de facebook para fines de promocion en donde se sensibiliza a los empleados del catastro sobre temas de etica, actividades y valores.</t>
  </si>
  <si>
    <t xml:space="preserve">Promocion de valores durante el primer trimestre, con izamiento de la bandera en conmemoracion al natacio de l padre de la Patria. Promocion del valor del mes de febrero y entrega de dulces por el dia de la Amistad. Se trabajo una revista informativa sobre etica  en la que se sensibilizo al personal sobre Etica profesional y promocion de valores , esta revista se publico en el mural institucional, murales departamentales, intranet institucional, ademas de su distribución de manera fisica en los diferentes departamentos, con lo que se promovio el valor del mes de febrero. El nivel de avance de esta actividad es en un 50% ya que se agotaron 2 de los 4 temas a sensibilizar. </t>
  </si>
  <si>
    <t>Participacion en el primer encuentro de coordinsadores de la CEP y realizacion del curso taller para los miembros de la CEP.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</si>
</sst>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quot;$&quot;* #,##0.00_);_(&quot;$&quot;* \(#,##0.00\);_(&quot;$&quot;* &quot;-&quot;??_);_(@_)"/>
    <numFmt numFmtId="166" formatCode="_([$€]* #,##0.00_);_([$€]* \(#,##0.00\);_([$€]* &quot;-&quot;??_);_(@_)"/>
    <numFmt numFmtId="167" formatCode="[$-C0A]mmmm\-yy;@"/>
    <numFmt numFmtId="168" formatCode="[$-C0A]d\-mmm\-yyyy;@"/>
  </numFmts>
  <fonts count="44">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s>
  <cellStyleXfs count="84">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9" fontId="5" fillId="0" borderId="0" applyFont="0" applyFill="0" applyBorder="0" applyAlignment="0" applyProtection="0"/>
  </cellStyleXfs>
  <cellXfs count="344">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5" fillId="15" borderId="44"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1" xfId="82" applyFont="1" applyBorder="1" applyAlignment="1">
      <alignment horizontal="center" vertical="top"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31"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5" fillId="15" borderId="13" xfId="0" applyFont="1" applyFill="1" applyBorder="1" applyAlignment="1">
      <alignment horizontal="center" vertical="center" wrapText="1"/>
    </xf>
    <xf numFmtId="0" fontId="33" fillId="2" borderId="0" xfId="0" applyFont="1" applyFill="1" applyBorder="1" applyAlignment="1" applyProtection="1">
      <alignment horizontal="center" vertical="center"/>
    </xf>
    <xf numFmtId="167"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7" fillId="15" borderId="39"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protection locked="0"/>
    </xf>
    <xf numFmtId="0" fontId="27" fillId="14" borderId="28" xfId="0" applyFont="1" applyFill="1" applyBorder="1" applyAlignment="1" applyProtection="1">
      <alignment horizontal="center" vertical="center"/>
      <protection locked="0"/>
    </xf>
    <xf numFmtId="0" fontId="28" fillId="14" borderId="39" xfId="0" applyFont="1" applyFill="1" applyBorder="1" applyAlignment="1">
      <alignment horizontal="center" vertical="center" wrapText="1"/>
    </xf>
    <xf numFmtId="0" fontId="25" fillId="0" borderId="2" xfId="0" applyFont="1" applyBorder="1" applyAlignment="1">
      <alignment horizontal="center" vertical="center"/>
    </xf>
    <xf numFmtId="0" fontId="27" fillId="15" borderId="2"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8" fillId="14" borderId="2"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14" borderId="10" xfId="0" applyFont="1" applyFill="1" applyBorder="1" applyAlignment="1">
      <alignment horizontal="center" vertical="center" wrapText="1"/>
    </xf>
    <xf numFmtId="0" fontId="25" fillId="0" borderId="4" xfId="0" applyFont="1" applyBorder="1" applyAlignment="1">
      <alignment horizontal="center" vertical="center"/>
    </xf>
    <xf numFmtId="0" fontId="25" fillId="14" borderId="13" xfId="0" applyFont="1" applyFill="1" applyBorder="1" applyAlignment="1">
      <alignment horizontal="center" vertical="center" wrapText="1"/>
    </xf>
    <xf numFmtId="0" fontId="25" fillId="0" borderId="14" xfId="0" applyFont="1" applyBorder="1" applyAlignment="1">
      <alignment horizontal="center" vertical="center"/>
    </xf>
    <xf numFmtId="0" fontId="25" fillId="15" borderId="12"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25" fillId="14" borderId="24" xfId="0" applyFont="1" applyFill="1" applyBorder="1" applyAlignment="1">
      <alignment horizontal="center" vertical="center" wrapText="1"/>
    </xf>
    <xf numFmtId="0" fontId="27" fillId="14" borderId="3" xfId="0" applyFont="1" applyFill="1" applyBorder="1" applyAlignment="1" applyProtection="1">
      <alignment horizontal="center" vertical="center"/>
      <protection locked="0"/>
    </xf>
    <xf numFmtId="0" fontId="27" fillId="14"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33"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xf>
    <xf numFmtId="0" fontId="27" fillId="14" borderId="8"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14" borderId="33" xfId="0" applyFont="1" applyFill="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6" fillId="15" borderId="15" xfId="0" applyFont="1" applyFill="1" applyBorder="1" applyAlignment="1">
      <alignment horizontal="center" vertical="center"/>
    </xf>
    <xf numFmtId="0" fontId="27" fillId="15" borderId="7" xfId="0" applyFont="1" applyFill="1" applyBorder="1" applyAlignment="1" applyProtection="1">
      <alignment horizontal="center" vertical="center" wrapText="1"/>
    </xf>
    <xf numFmtId="0" fontId="26" fillId="15" borderId="3" xfId="0"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protection locked="0"/>
    </xf>
    <xf numFmtId="0" fontId="27" fillId="15" borderId="8"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15" borderId="33" xfId="0" applyFont="1" applyFill="1" applyBorder="1" applyAlignment="1" applyProtection="1">
      <alignment horizontal="center" vertical="center" wrapText="1"/>
    </xf>
    <xf numFmtId="0" fontId="27" fillId="15" borderId="3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9"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27" fillId="14" borderId="33" xfId="0" applyFont="1" applyFill="1" applyBorder="1" applyAlignment="1">
      <alignment horizontal="left" vertical="center" wrapText="1"/>
    </xf>
    <xf numFmtId="1" fontId="6" fillId="4" borderId="17" xfId="1" applyNumberFormat="1" applyFont="1" applyFill="1" applyBorder="1" applyAlignment="1">
      <alignment horizontal="center" vertical="center" wrapText="1"/>
    </xf>
    <xf numFmtId="0" fontId="6" fillId="4" borderId="34" xfId="1" applyFont="1" applyFill="1" applyBorder="1" applyAlignment="1">
      <alignment horizontal="center" vertical="center" wrapText="1"/>
    </xf>
    <xf numFmtId="0" fontId="43" fillId="6" borderId="64" xfId="4" applyFont="1" applyFill="1" applyBorder="1" applyAlignment="1">
      <alignment horizontal="center" vertical="center" wrapText="1"/>
    </xf>
    <xf numFmtId="0" fontId="43" fillId="7" borderId="9" xfId="4" applyFont="1" applyFill="1" applyBorder="1" applyAlignment="1">
      <alignment horizontal="center" vertical="center" wrapText="1"/>
    </xf>
    <xf numFmtId="0" fontId="43" fillId="17" borderId="9" xfId="4" applyFont="1" applyFill="1" applyBorder="1" applyAlignment="1">
      <alignment horizontal="center" vertical="center" wrapText="1"/>
    </xf>
    <xf numFmtId="0" fontId="43" fillId="8" borderId="23" xfId="4" applyFont="1" applyFill="1" applyBorder="1" applyAlignment="1">
      <alignment horizontal="center" vertical="center" wrapText="1"/>
    </xf>
    <xf numFmtId="0" fontId="2" fillId="0" borderId="12" xfId="4" applyFont="1" applyBorder="1" applyAlignment="1">
      <alignment horizontal="center" vertical="center"/>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7" xfId="4" applyFont="1" applyBorder="1" applyAlignment="1">
      <alignment horizontal="center" vertical="center"/>
    </xf>
    <xf numFmtId="0" fontId="2" fillId="0" borderId="25" xfId="4" applyFont="1" applyBorder="1" applyAlignment="1">
      <alignment horizontal="center" vertical="center" wrapText="1"/>
    </xf>
    <xf numFmtId="0" fontId="43" fillId="3" borderId="1" xfId="4" applyFont="1" applyFill="1" applyBorder="1" applyAlignment="1">
      <alignment horizontal="center" vertical="center" wrapText="1"/>
    </xf>
    <xf numFmtId="0" fontId="43" fillId="0" borderId="57" xfId="4" applyFont="1" applyFill="1" applyBorder="1" applyAlignment="1">
      <alignment horizontal="center" vertical="center" wrapText="1"/>
    </xf>
    <xf numFmtId="0" fontId="43" fillId="3" borderId="1" xfId="4" applyFont="1" applyFill="1" applyBorder="1" applyAlignment="1">
      <alignment horizontal="center" vertical="center"/>
    </xf>
    <xf numFmtId="9" fontId="43" fillId="18" borderId="33" xfId="83" applyFont="1" applyFill="1" applyBorder="1" applyAlignment="1">
      <alignment horizontal="center" vertical="center"/>
    </xf>
    <xf numFmtId="9" fontId="43" fillId="18" borderId="33" xfId="83" applyFont="1" applyFill="1" applyBorder="1" applyAlignment="1">
      <alignment horizontal="center" vertical="center" wrapText="1"/>
    </xf>
    <xf numFmtId="9" fontId="43" fillId="18" borderId="33" xfId="4" applyNumberFormat="1" applyFont="1" applyFill="1" applyBorder="1" applyAlignment="1">
      <alignment horizontal="center" vertical="center" wrapText="1"/>
    </xf>
    <xf numFmtId="2" fontId="43" fillId="18" borderId="54" xfId="83" applyNumberFormat="1" applyFont="1" applyFill="1" applyBorder="1" applyAlignment="1">
      <alignment horizontal="center" vertical="center"/>
    </xf>
    <xf numFmtId="14" fontId="27" fillId="15" borderId="28" xfId="0" applyNumberFormat="1" applyFont="1" applyFill="1" applyBorder="1" applyAlignment="1" applyProtection="1">
      <alignment horizontal="center" vertical="center" wrapText="1"/>
      <protection locked="0"/>
    </xf>
    <xf numFmtId="49" fontId="27" fillId="15" borderId="7" xfId="0" applyNumberFormat="1" applyFont="1" applyFill="1" applyBorder="1" applyAlignment="1" applyProtection="1">
      <alignment horizontal="center" vertical="center"/>
      <protection locked="0"/>
    </xf>
    <xf numFmtId="14" fontId="27" fillId="15" borderId="1" xfId="0" applyNumberFormat="1" applyFont="1" applyFill="1" applyBorder="1" applyAlignment="1" applyProtection="1">
      <alignment horizontal="center" vertical="center" wrapText="1"/>
      <protection locked="0"/>
    </xf>
    <xf numFmtId="0" fontId="26" fillId="15" borderId="0" xfId="0" applyFont="1" applyFill="1" applyAlignment="1">
      <alignment wrapText="1"/>
    </xf>
    <xf numFmtId="0" fontId="27" fillId="15" borderId="2" xfId="0" applyFont="1" applyFill="1" applyBorder="1" applyAlignment="1" applyProtection="1">
      <alignment horizontal="center" vertical="top" wrapText="1"/>
      <protection locked="0"/>
    </xf>
    <xf numFmtId="14" fontId="26" fillId="15" borderId="1" xfId="0" applyNumberFormat="1"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wrapText="1"/>
      <protection locked="0"/>
    </xf>
    <xf numFmtId="14" fontId="26" fillId="15" borderId="33" xfId="0" applyNumberFormat="1"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wrapText="1"/>
      <protection locked="0"/>
    </xf>
    <xf numFmtId="14" fontId="27" fillId="15" borderId="1" xfId="0" applyNumberFormat="1"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9"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5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8" fillId="0" borderId="26" xfId="0" applyFont="1" applyBorder="1" applyAlignment="1">
      <alignment horizontal="center"/>
    </xf>
    <xf numFmtId="0" fontId="38" fillId="0" borderId="54" xfId="0" applyFont="1" applyBorder="1" applyAlignment="1">
      <alignment horizontal="center"/>
    </xf>
    <xf numFmtId="0" fontId="40" fillId="9" borderId="18" xfId="1" applyFont="1" applyFill="1" applyBorder="1" applyAlignment="1">
      <alignment horizontal="center" vertical="center" wrapText="1"/>
    </xf>
    <xf numFmtId="0" fontId="40" fillId="9" borderId="19" xfId="1" applyFont="1" applyFill="1" applyBorder="1" applyAlignment="1">
      <alignment horizontal="center" vertical="center" wrapText="1"/>
    </xf>
    <xf numFmtId="0" fontId="40" fillId="9" borderId="42" xfId="1" applyFont="1" applyFill="1" applyBorder="1" applyAlignment="1">
      <alignment horizontal="center" vertical="center" wrapText="1"/>
    </xf>
    <xf numFmtId="168" fontId="37" fillId="2" borderId="5" xfId="0" applyNumberFormat="1" applyFont="1" applyFill="1" applyBorder="1" applyAlignment="1" applyProtection="1">
      <alignment horizontal="center" vertical="center"/>
    </xf>
    <xf numFmtId="168" fontId="37" fillId="2" borderId="6" xfId="0" applyNumberFormat="1" applyFont="1" applyFill="1" applyBorder="1" applyAlignment="1" applyProtection="1">
      <alignment horizontal="center" vertical="center"/>
    </xf>
    <xf numFmtId="168" fontId="37" fillId="2" borderId="40" xfId="0" applyNumberFormat="1" applyFont="1" applyFill="1" applyBorder="1" applyAlignment="1" applyProtection="1">
      <alignment horizontal="center" vertical="center"/>
    </xf>
    <xf numFmtId="0" fontId="27" fillId="14" borderId="33"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3" fillId="4" borderId="29" xfId="1"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14" borderId="43" xfId="0" applyFont="1" applyFill="1" applyBorder="1" applyAlignment="1">
      <alignment horizontal="center" vertical="center" wrapText="1"/>
    </xf>
    <xf numFmtId="0" fontId="25" fillId="14" borderId="14" xfId="0" applyFont="1" applyFill="1" applyBorder="1" applyAlignment="1">
      <alignment horizontal="center" vertical="center" wrapText="1"/>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54" xfId="0" applyFont="1" applyBorder="1" applyAlignment="1">
      <alignment horizontal="center" vertical="center"/>
    </xf>
    <xf numFmtId="14"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7" fillId="14" borderId="8" xfId="0" applyFont="1" applyFill="1" applyBorder="1" applyAlignment="1" applyProtection="1">
      <alignment horizontal="center" vertical="center" wrapText="1"/>
    </xf>
    <xf numFmtId="167" fontId="6" fillId="2" borderId="35" xfId="0" applyNumberFormat="1" applyFont="1" applyFill="1" applyBorder="1" applyAlignment="1" applyProtection="1">
      <alignment horizontal="left" vertical="center"/>
    </xf>
    <xf numFmtId="167" fontId="6" fillId="2" borderId="39" xfId="0" applyNumberFormat="1" applyFont="1" applyFill="1" applyBorder="1" applyAlignment="1" applyProtection="1">
      <alignment horizontal="left" vertical="center"/>
    </xf>
    <xf numFmtId="167" fontId="27" fillId="2" borderId="41" xfId="0" applyNumberFormat="1" applyFont="1" applyFill="1" applyBorder="1" applyAlignment="1" applyProtection="1">
      <alignment horizontal="center" vertical="center"/>
    </xf>
    <xf numFmtId="167" fontId="27"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6" fillId="4" borderId="17" xfId="1" applyFont="1" applyFill="1" applyBorder="1" applyAlignment="1">
      <alignment horizontal="center" vertical="center" wrapText="1"/>
    </xf>
    <xf numFmtId="0" fontId="25" fillId="0" borderId="9" xfId="0" applyFont="1" applyBorder="1" applyAlignment="1">
      <alignment horizontal="left"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14" fontId="27" fillId="15" borderId="33" xfId="0" applyNumberFormat="1"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5" fillId="14" borderId="33"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9" xfId="0" applyFont="1" applyFill="1" applyBorder="1" applyAlignment="1">
      <alignment horizontal="center"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5" borderId="8" xfId="0" applyFont="1" applyFill="1" applyBorder="1" applyAlignment="1" applyProtection="1">
      <alignment horizontal="center" vertical="center" wrapText="1"/>
    </xf>
    <xf numFmtId="0" fontId="3" fillId="4" borderId="15"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25" fillId="14" borderId="44"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42" fillId="0" borderId="0" xfId="0" applyFont="1" applyAlignment="1">
      <alignment horizontal="center"/>
    </xf>
    <xf numFmtId="0" fontId="43" fillId="4" borderId="27" xfId="32" applyFont="1" applyFill="1" applyBorder="1" applyAlignment="1">
      <alignment horizontal="center" vertical="center"/>
    </xf>
    <xf numFmtId="0" fontId="43" fillId="4" borderId="5" xfId="32" applyFont="1" applyFill="1" applyBorder="1" applyAlignment="1">
      <alignment horizontal="center" vertical="center"/>
    </xf>
    <xf numFmtId="0" fontId="43" fillId="3" borderId="59"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19" xfId="4" applyFont="1" applyFill="1" applyBorder="1" applyAlignment="1">
      <alignment horizontal="center" vertical="center" wrapText="1"/>
    </xf>
    <xf numFmtId="0" fontId="43" fillId="3" borderId="39" xfId="4" applyFont="1" applyFill="1" applyBorder="1" applyAlignment="1">
      <alignment horizontal="center" vertical="center" wrapText="1"/>
    </xf>
    <xf numFmtId="0" fontId="43" fillId="3" borderId="2" xfId="4" applyFont="1" applyFill="1" applyBorder="1" applyAlignment="1">
      <alignment horizontal="center" vertical="center" wrapText="1"/>
    </xf>
    <xf numFmtId="0" fontId="43" fillId="2" borderId="26" xfId="4" applyFont="1" applyFill="1" applyBorder="1" applyAlignment="1">
      <alignment horizontal="center" vertical="center"/>
    </xf>
    <xf numFmtId="0" fontId="43" fillId="2" borderId="54" xfId="4" applyFont="1" applyFill="1" applyBorder="1" applyAlignment="1">
      <alignment horizontal="center" vertical="center"/>
    </xf>
    <xf numFmtId="0" fontId="41" fillId="0" borderId="0" xfId="0" applyFont="1" applyBorder="1" applyAlignment="1">
      <alignment horizontal="center"/>
    </xf>
    <xf numFmtId="49" fontId="2" fillId="0" borderId="32" xfId="4" applyNumberFormat="1" applyFont="1" applyBorder="1" applyAlignment="1">
      <alignment horizontal="center" vertical="center" wrapText="1"/>
    </xf>
    <xf numFmtId="49" fontId="2" fillId="0" borderId="65" xfId="4" applyNumberFormat="1" applyFont="1" applyBorder="1" applyAlignment="1">
      <alignment horizontal="center" vertical="center" wrapText="1"/>
    </xf>
    <xf numFmtId="49" fontId="2" fillId="0" borderId="25" xfId="4" applyNumberFormat="1" applyFont="1" applyBorder="1" applyAlignment="1">
      <alignment horizontal="center" vertical="center" wrapText="1"/>
    </xf>
    <xf numFmtId="49" fontId="2" fillId="0" borderId="66" xfId="4" applyNumberFormat="1" applyFont="1" applyBorder="1" applyAlignment="1">
      <alignment horizontal="center" vertical="center" wrapText="1"/>
    </xf>
    <xf numFmtId="0" fontId="43" fillId="4" borderId="7" xfId="4" applyFont="1" applyFill="1" applyBorder="1" applyAlignment="1">
      <alignment horizontal="center" vertical="center"/>
    </xf>
    <xf numFmtId="0" fontId="43" fillId="4" borderId="1" xfId="4" applyFont="1" applyFill="1" applyBorder="1" applyAlignment="1">
      <alignment horizontal="center" vertical="center"/>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xf numFmtId="0" fontId="43" fillId="3" borderId="11" xfId="4" applyFont="1" applyFill="1" applyBorder="1" applyAlignment="1">
      <alignment horizontal="center" vertical="center" wrapText="1"/>
    </xf>
    <xf numFmtId="0" fontId="43" fillId="3" borderId="14" xfId="4" applyFont="1" applyFill="1" applyBorder="1" applyAlignment="1">
      <alignment horizontal="center" vertical="center" wrapText="1"/>
    </xf>
    <xf numFmtId="2" fontId="2" fillId="0" borderId="2" xfId="4" applyNumberFormat="1" applyFont="1" applyBorder="1" applyAlignment="1">
      <alignment horizontal="center" vertical="center" wrapText="1"/>
    </xf>
    <xf numFmtId="0" fontId="43" fillId="4" borderId="5" xfId="4" applyFont="1" applyFill="1" applyBorder="1" applyAlignment="1">
      <alignment horizontal="center" vertical="center"/>
    </xf>
    <xf numFmtId="0" fontId="43" fillId="4" borderId="6" xfId="4" applyFont="1" applyFill="1" applyBorder="1" applyAlignment="1">
      <alignment horizontal="center" vertical="center"/>
    </xf>
    <xf numFmtId="0" fontId="43" fillId="4" borderId="26" xfId="4" applyFont="1" applyFill="1" applyBorder="1" applyAlignment="1">
      <alignment horizontal="center" vertical="center"/>
    </xf>
    <xf numFmtId="0" fontId="0" fillId="18" borderId="26" xfId="0" applyFill="1" applyBorder="1" applyAlignment="1">
      <alignment horizontal="center"/>
    </xf>
    <xf numFmtId="0" fontId="0" fillId="18" borderId="31" xfId="0" applyFill="1" applyBorder="1" applyAlignment="1">
      <alignment horizontal="center"/>
    </xf>
    <xf numFmtId="1" fontId="2" fillId="0" borderId="68" xfId="4" applyNumberFormat="1" applyFont="1" applyBorder="1" applyAlignment="1">
      <alignment horizontal="center" vertical="center" wrapText="1"/>
    </xf>
    <xf numFmtId="1" fontId="2" fillId="0" borderId="67" xfId="4" applyNumberFormat="1" applyFont="1" applyBorder="1" applyAlignment="1">
      <alignment horizontal="center" vertical="center" wrapText="1"/>
    </xf>
  </cellXfs>
  <cellStyles count="84">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aje" xfId="83" builtinId="5"/>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24">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W59"/>
  <sheetViews>
    <sheetView showGridLines="0" tabSelected="1" topLeftCell="A11" zoomScale="50" zoomScaleNormal="50" zoomScaleSheetLayoutView="25" zoomScalePageLayoutView="70" workbookViewId="0">
      <pane ySplit="1185" topLeftCell="A35" activePane="bottomLeft"/>
      <selection activeCell="E12" sqref="E1:M1048576"/>
      <selection pane="bottomLeft" activeCell="I57" sqref="I57"/>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20.7109375" style="148" customWidth="1"/>
    <col min="8" max="9" width="25.7109375" style="148" customWidth="1"/>
    <col min="10" max="10" width="45.42578125" style="148" customWidth="1"/>
    <col min="11" max="11" width="20.7109375" style="148" customWidth="1"/>
    <col min="12" max="12" width="21.85546875" style="148" customWidth="1"/>
    <col min="13" max="13" width="43.85546875" style="148"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206"/>
      <c r="B1" s="206"/>
      <c r="C1" s="206"/>
      <c r="D1" s="206"/>
      <c r="E1" s="206"/>
      <c r="F1" s="206"/>
      <c r="G1" s="206"/>
      <c r="H1" s="206"/>
      <c r="I1" s="206"/>
      <c r="J1" s="206"/>
      <c r="K1" s="206"/>
      <c r="L1" s="206"/>
      <c r="M1" s="206"/>
      <c r="N1" s="206"/>
      <c r="O1" s="206"/>
      <c r="P1" s="206"/>
      <c r="Q1" s="9"/>
    </row>
    <row r="2" spans="1:19" ht="15.75">
      <c r="A2" s="270" t="s">
        <v>12</v>
      </c>
      <c r="B2" s="270"/>
      <c r="C2" s="270"/>
      <c r="D2" s="270"/>
      <c r="E2" s="270"/>
      <c r="F2" s="270"/>
      <c r="G2" s="270"/>
      <c r="H2" s="270"/>
      <c r="I2" s="270"/>
      <c r="J2" s="270"/>
      <c r="K2" s="270"/>
      <c r="L2" s="270"/>
      <c r="M2" s="270"/>
      <c r="N2" s="16"/>
      <c r="O2" s="16"/>
      <c r="P2" s="16"/>
      <c r="Q2" s="16"/>
    </row>
    <row r="3" spans="1:19" ht="14.25">
      <c r="A3" s="271" t="s">
        <v>13</v>
      </c>
      <c r="B3" s="271"/>
      <c r="C3" s="271"/>
      <c r="D3" s="271"/>
      <c r="E3" s="271"/>
      <c r="F3" s="271"/>
      <c r="G3" s="271"/>
      <c r="H3" s="271"/>
      <c r="I3" s="271"/>
      <c r="J3" s="271"/>
      <c r="K3" s="271"/>
      <c r="L3" s="271"/>
      <c r="M3" s="271"/>
      <c r="N3" s="17"/>
      <c r="O3" s="17"/>
      <c r="P3" s="17"/>
      <c r="Q3" s="17"/>
    </row>
    <row r="4" spans="1:19" ht="20.25">
      <c r="A4" s="272" t="s">
        <v>17</v>
      </c>
      <c r="B4" s="272"/>
      <c r="C4" s="272"/>
      <c r="D4" s="272"/>
      <c r="E4" s="272"/>
      <c r="F4" s="272"/>
      <c r="G4" s="272"/>
      <c r="H4" s="272"/>
      <c r="I4" s="272"/>
      <c r="J4" s="272"/>
      <c r="K4" s="272"/>
      <c r="L4" s="272"/>
      <c r="M4" s="272"/>
      <c r="N4" s="18"/>
      <c r="O4" s="18"/>
      <c r="P4" s="18"/>
      <c r="Q4" s="18"/>
    </row>
    <row r="5" spans="1:19" ht="20.25">
      <c r="A5" s="272" t="s">
        <v>14</v>
      </c>
      <c r="B5" s="272"/>
      <c r="C5" s="272"/>
      <c r="D5" s="272"/>
      <c r="E5" s="272"/>
      <c r="F5" s="272"/>
      <c r="G5" s="272"/>
      <c r="H5" s="272"/>
      <c r="I5" s="272"/>
      <c r="J5" s="272"/>
      <c r="K5" s="272"/>
      <c r="L5" s="272"/>
      <c r="M5" s="272"/>
      <c r="N5" s="18"/>
      <c r="O5" s="18"/>
      <c r="P5" s="18"/>
      <c r="Q5" s="18"/>
    </row>
    <row r="6" spans="1:19" ht="21.75" thickBot="1">
      <c r="A6" s="10"/>
      <c r="B6" s="11"/>
      <c r="C6" s="11"/>
      <c r="D6" s="12"/>
      <c r="E6" s="12"/>
      <c r="F6" s="110"/>
      <c r="G6" s="110"/>
      <c r="H6" s="110"/>
      <c r="I6" s="111"/>
      <c r="J6" s="111"/>
      <c r="K6" s="111"/>
      <c r="L6" s="111"/>
      <c r="M6" s="112"/>
      <c r="N6" s="13"/>
      <c r="O6" s="13"/>
      <c r="P6" s="12"/>
      <c r="Q6" s="9"/>
    </row>
    <row r="7" spans="1:19" ht="33" customHeight="1" thickBot="1">
      <c r="A7" s="276" t="s">
        <v>15</v>
      </c>
      <c r="B7" s="277"/>
      <c r="C7" s="277"/>
      <c r="D7" s="277"/>
      <c r="E7" s="277"/>
      <c r="F7" s="277"/>
      <c r="G7" s="277"/>
      <c r="H7" s="277"/>
      <c r="I7" s="277"/>
      <c r="J7" s="277"/>
      <c r="K7" s="277"/>
      <c r="L7" s="277"/>
      <c r="M7" s="278"/>
      <c r="N7" s="15"/>
      <c r="O7" s="241" t="s">
        <v>124</v>
      </c>
      <c r="P7" s="242"/>
      <c r="Q7" s="242"/>
      <c r="R7" s="243"/>
    </row>
    <row r="8" spans="1:19" ht="40.5">
      <c r="A8" s="273" t="s">
        <v>16</v>
      </c>
      <c r="B8" s="274"/>
      <c r="C8" s="274"/>
      <c r="D8" s="275"/>
      <c r="E8" s="216" t="s">
        <v>115</v>
      </c>
      <c r="F8" s="217"/>
      <c r="G8" s="217"/>
      <c r="H8" s="218"/>
      <c r="I8" s="213" t="s">
        <v>109</v>
      </c>
      <c r="J8" s="214"/>
      <c r="K8" s="215"/>
      <c r="L8" s="266" t="s">
        <v>33</v>
      </c>
      <c r="M8" s="267"/>
      <c r="N8" s="14"/>
      <c r="O8" s="170" t="s">
        <v>7</v>
      </c>
      <c r="P8" s="168" t="s">
        <v>3</v>
      </c>
      <c r="Q8" s="169" t="s">
        <v>120</v>
      </c>
      <c r="R8" s="171" t="s">
        <v>125</v>
      </c>
      <c r="S8" s="163"/>
    </row>
    <row r="9" spans="1:19" ht="36" customHeight="1" thickBot="1">
      <c r="A9" s="259" t="s">
        <v>148</v>
      </c>
      <c r="B9" s="260"/>
      <c r="C9" s="260"/>
      <c r="D9" s="261"/>
      <c r="E9" s="249">
        <v>43080</v>
      </c>
      <c r="F9" s="250"/>
      <c r="G9" s="250"/>
      <c r="H9" s="251"/>
      <c r="I9" s="225">
        <v>330</v>
      </c>
      <c r="J9" s="226"/>
      <c r="K9" s="227"/>
      <c r="L9" s="268" t="s">
        <v>149</v>
      </c>
      <c r="M9" s="269"/>
      <c r="N9" s="14"/>
      <c r="O9" s="172" t="s">
        <v>8</v>
      </c>
      <c r="P9" s="160" t="s">
        <v>2</v>
      </c>
      <c r="Q9" s="165" t="s">
        <v>121</v>
      </c>
      <c r="R9" s="173" t="s">
        <v>126</v>
      </c>
      <c r="S9" s="163"/>
    </row>
    <row r="10" spans="1:19" ht="41.25" thickBot="1">
      <c r="A10" s="209"/>
      <c r="B10" s="209"/>
      <c r="C10" s="209"/>
      <c r="D10" s="209"/>
      <c r="E10" s="209"/>
      <c r="F10" s="209"/>
      <c r="G10" s="209"/>
      <c r="H10" s="209"/>
      <c r="I10" s="209"/>
      <c r="J10" s="209"/>
      <c r="K10" s="209"/>
      <c r="L10" s="209"/>
      <c r="M10" s="209"/>
      <c r="N10" s="209"/>
      <c r="O10" s="172" t="s">
        <v>10</v>
      </c>
      <c r="P10" s="161" t="s">
        <v>9</v>
      </c>
      <c r="Q10" s="166" t="s">
        <v>122</v>
      </c>
      <c r="R10" s="173" t="s">
        <v>127</v>
      </c>
      <c r="S10" s="163"/>
    </row>
    <row r="11" spans="1:19" ht="40.5">
      <c r="A11" s="222" t="s">
        <v>67</v>
      </c>
      <c r="B11" s="223"/>
      <c r="C11" s="223"/>
      <c r="D11" s="223"/>
      <c r="E11" s="223"/>
      <c r="F11" s="223"/>
      <c r="G11" s="224"/>
      <c r="H11" s="219" t="s">
        <v>29</v>
      </c>
      <c r="I11" s="220"/>
      <c r="J11" s="221"/>
      <c r="K11" s="246" t="s">
        <v>27</v>
      </c>
      <c r="L11" s="247"/>
      <c r="M11" s="248"/>
      <c r="N11" s="5"/>
      <c r="O11" s="172" t="s">
        <v>117</v>
      </c>
      <c r="P11" s="162" t="s">
        <v>111</v>
      </c>
      <c r="Q11" s="167" t="s">
        <v>123</v>
      </c>
      <c r="R11" s="173" t="s">
        <v>128</v>
      </c>
    </row>
    <row r="12" spans="1:19" ht="61.5" thickBot="1">
      <c r="A12" s="59" t="s">
        <v>0</v>
      </c>
      <c r="B12" s="60" t="s">
        <v>30</v>
      </c>
      <c r="C12" s="60" t="s">
        <v>1</v>
      </c>
      <c r="D12" s="60" t="s">
        <v>32</v>
      </c>
      <c r="E12" s="20" t="s">
        <v>34</v>
      </c>
      <c r="F12" s="60" t="s">
        <v>31</v>
      </c>
      <c r="G12" s="61" t="s">
        <v>65</v>
      </c>
      <c r="H12" s="56" t="s">
        <v>66</v>
      </c>
      <c r="I12" s="57" t="s">
        <v>5</v>
      </c>
      <c r="J12" s="58" t="s">
        <v>6</v>
      </c>
      <c r="K12" s="54" t="s">
        <v>28</v>
      </c>
      <c r="L12" s="63" t="s">
        <v>68</v>
      </c>
      <c r="M12" s="55" t="s">
        <v>11</v>
      </c>
      <c r="N12" s="5"/>
      <c r="O12" s="174" t="s">
        <v>113</v>
      </c>
      <c r="P12" s="175" t="s">
        <v>118</v>
      </c>
      <c r="Q12" s="244"/>
      <c r="R12" s="245"/>
    </row>
    <row r="13" spans="1:19" ht="24" hidden="1" customHeight="1" thickBot="1">
      <c r="A13" s="237" t="s">
        <v>35</v>
      </c>
      <c r="B13" s="238"/>
      <c r="C13" s="238"/>
      <c r="D13" s="238"/>
      <c r="E13" s="238"/>
      <c r="F13" s="255"/>
      <c r="G13" s="238"/>
      <c r="H13" s="238"/>
      <c r="I13" s="238"/>
      <c r="J13" s="238"/>
      <c r="K13" s="238"/>
      <c r="L13" s="238"/>
      <c r="M13" s="240"/>
      <c r="N13" s="5"/>
      <c r="O13" s="164"/>
    </row>
    <row r="14" spans="1:19" ht="108">
      <c r="A14" s="64">
        <v>1</v>
      </c>
      <c r="B14" s="65" t="s">
        <v>18</v>
      </c>
      <c r="C14" s="68" t="s">
        <v>69</v>
      </c>
      <c r="D14" s="74" t="s">
        <v>87</v>
      </c>
      <c r="E14" s="95">
        <v>3</v>
      </c>
      <c r="F14" s="113" t="s">
        <v>120</v>
      </c>
      <c r="G14" s="114">
        <v>2</v>
      </c>
      <c r="H14" s="149">
        <v>1</v>
      </c>
      <c r="I14" s="196">
        <v>43117</v>
      </c>
      <c r="J14" s="115" t="s">
        <v>156</v>
      </c>
      <c r="K14" s="116"/>
      <c r="L14" s="117"/>
      <c r="M14" s="118"/>
      <c r="N14" s="5"/>
      <c r="O14" s="164"/>
    </row>
    <row r="15" spans="1:19" ht="208.5" customHeight="1">
      <c r="A15" s="66">
        <v>2</v>
      </c>
      <c r="B15" s="24" t="s">
        <v>19</v>
      </c>
      <c r="C15" s="24" t="s">
        <v>70</v>
      </c>
      <c r="D15" s="75" t="s">
        <v>92</v>
      </c>
      <c r="E15" s="96">
        <v>7</v>
      </c>
      <c r="F15" s="113" t="s">
        <v>150</v>
      </c>
      <c r="G15" s="119">
        <v>2</v>
      </c>
      <c r="H15" s="197">
        <v>3</v>
      </c>
      <c r="I15" s="198">
        <v>43149</v>
      </c>
      <c r="J15" s="199" t="s">
        <v>168</v>
      </c>
      <c r="K15" s="121"/>
      <c r="L15" s="122"/>
      <c r="M15" s="123"/>
      <c r="N15" s="19"/>
      <c r="O15" s="164"/>
    </row>
    <row r="16" spans="1:19" s="3" customFormat="1" ht="198">
      <c r="A16" s="66">
        <v>3</v>
      </c>
      <c r="B16" s="25" t="s">
        <v>119</v>
      </c>
      <c r="C16" s="24" t="s">
        <v>71</v>
      </c>
      <c r="D16" s="76" t="s">
        <v>88</v>
      </c>
      <c r="E16" s="97">
        <v>7</v>
      </c>
      <c r="F16" s="113" t="s">
        <v>151</v>
      </c>
      <c r="G16" s="124">
        <v>2</v>
      </c>
      <c r="H16" s="150">
        <v>1</v>
      </c>
      <c r="I16" s="198" t="s">
        <v>157</v>
      </c>
      <c r="J16" s="200" t="s">
        <v>167</v>
      </c>
      <c r="K16" s="121"/>
      <c r="L16" s="122"/>
      <c r="M16" s="123"/>
      <c r="N16" s="6"/>
    </row>
    <row r="17" spans="1:23" s="3" customFormat="1" ht="37.5" hidden="1">
      <c r="A17" s="210">
        <v>4</v>
      </c>
      <c r="B17" s="25" t="s">
        <v>20</v>
      </c>
      <c r="C17" s="228" t="s">
        <v>91</v>
      </c>
      <c r="D17" s="228" t="s">
        <v>90</v>
      </c>
      <c r="E17" s="98">
        <v>3</v>
      </c>
      <c r="F17" s="125"/>
      <c r="G17" s="126"/>
      <c r="H17" s="109"/>
      <c r="I17" s="262">
        <v>43149</v>
      </c>
      <c r="J17" s="87"/>
      <c r="K17" s="127"/>
      <c r="L17" s="298"/>
      <c r="M17" s="256"/>
      <c r="N17" s="6"/>
    </row>
    <row r="18" spans="1:23" s="3" customFormat="1" ht="150">
      <c r="A18" s="211"/>
      <c r="B18" s="26" t="s">
        <v>21</v>
      </c>
      <c r="C18" s="229"/>
      <c r="D18" s="229"/>
      <c r="E18" s="99">
        <v>1</v>
      </c>
      <c r="F18" s="128" t="s">
        <v>152</v>
      </c>
      <c r="G18" s="124">
        <v>1</v>
      </c>
      <c r="H18" s="109">
        <v>1</v>
      </c>
      <c r="I18" s="263"/>
      <c r="J18" s="88" t="s">
        <v>158</v>
      </c>
      <c r="K18" s="129"/>
      <c r="L18" s="299"/>
      <c r="M18" s="257"/>
      <c r="N18" s="6"/>
    </row>
    <row r="19" spans="1:23" s="3" customFormat="1" ht="37.5" hidden="1">
      <c r="A19" s="212"/>
      <c r="B19" s="27" t="s">
        <v>22</v>
      </c>
      <c r="C19" s="230"/>
      <c r="D19" s="230"/>
      <c r="E19" s="100">
        <v>2</v>
      </c>
      <c r="F19" s="128" t="s">
        <v>123</v>
      </c>
      <c r="G19" s="130">
        <v>1</v>
      </c>
      <c r="H19" s="131"/>
      <c r="I19" s="264"/>
      <c r="J19" s="89"/>
      <c r="K19" s="132" t="s">
        <v>111</v>
      </c>
      <c r="L19" s="300"/>
      <c r="M19" s="258"/>
      <c r="N19" s="6"/>
    </row>
    <row r="20" spans="1:23" s="3" customFormat="1" ht="23.25" hidden="1">
      <c r="A20" s="210">
        <v>5</v>
      </c>
      <c r="B20" s="28" t="s">
        <v>23</v>
      </c>
      <c r="C20" s="228" t="s">
        <v>72</v>
      </c>
      <c r="D20" s="228" t="s">
        <v>89</v>
      </c>
      <c r="E20" s="98">
        <v>10</v>
      </c>
      <c r="F20" s="125"/>
      <c r="G20" s="133"/>
      <c r="H20" s="307">
        <v>2</v>
      </c>
      <c r="I20" s="262">
        <v>43124</v>
      </c>
      <c r="J20" s="87"/>
      <c r="K20" s="127"/>
      <c r="L20" s="298"/>
      <c r="M20" s="256"/>
      <c r="N20" s="6"/>
    </row>
    <row r="21" spans="1:23" s="3" customFormat="1" ht="56.25" hidden="1">
      <c r="A21" s="211"/>
      <c r="B21" s="29" t="s">
        <v>24</v>
      </c>
      <c r="C21" s="229"/>
      <c r="D21" s="229"/>
      <c r="E21" s="101">
        <v>5</v>
      </c>
      <c r="F21" s="128" t="s">
        <v>121</v>
      </c>
      <c r="G21" s="124">
        <v>2</v>
      </c>
      <c r="H21" s="308"/>
      <c r="I21" s="263"/>
      <c r="J21" s="88"/>
      <c r="K21" s="129" t="s">
        <v>111</v>
      </c>
      <c r="L21" s="299"/>
      <c r="M21" s="257"/>
      <c r="N21" s="6"/>
    </row>
    <row r="22" spans="1:23" s="3" customFormat="1" ht="37.5">
      <c r="A22" s="211"/>
      <c r="B22" s="30" t="s">
        <v>25</v>
      </c>
      <c r="C22" s="229"/>
      <c r="D22" s="229"/>
      <c r="E22" s="101">
        <v>2</v>
      </c>
      <c r="F22" s="128" t="s">
        <v>120</v>
      </c>
      <c r="G22" s="124">
        <v>2</v>
      </c>
      <c r="H22" s="308"/>
      <c r="I22" s="263"/>
      <c r="J22" s="88" t="s">
        <v>159</v>
      </c>
      <c r="K22" s="129"/>
      <c r="L22" s="299"/>
      <c r="M22" s="257"/>
      <c r="N22" s="6"/>
    </row>
    <row r="23" spans="1:23" s="3" customFormat="1" ht="57" hidden="1" thickBot="1">
      <c r="A23" s="291"/>
      <c r="B23" s="67" t="s">
        <v>26</v>
      </c>
      <c r="C23" s="280"/>
      <c r="D23" s="280"/>
      <c r="E23" s="102">
        <v>3</v>
      </c>
      <c r="F23" s="134" t="s">
        <v>121</v>
      </c>
      <c r="G23" s="135">
        <v>3</v>
      </c>
      <c r="H23" s="309"/>
      <c r="I23" s="310"/>
      <c r="J23" s="90"/>
      <c r="K23" s="136" t="s">
        <v>111</v>
      </c>
      <c r="L23" s="301"/>
      <c r="M23" s="311"/>
      <c r="N23" s="6"/>
    </row>
    <row r="24" spans="1:23" s="3" customFormat="1" ht="28.5" hidden="1" customHeight="1" thickBot="1">
      <c r="A24" s="237" t="s">
        <v>36</v>
      </c>
      <c r="B24" s="238"/>
      <c r="C24" s="238"/>
      <c r="D24" s="238"/>
      <c r="E24" s="238"/>
      <c r="F24" s="239"/>
      <c r="G24" s="238"/>
      <c r="H24" s="238"/>
      <c r="I24" s="238"/>
      <c r="J24" s="238"/>
      <c r="K24" s="238"/>
      <c r="L24" s="238"/>
      <c r="M24" s="240"/>
      <c r="N24" s="7"/>
      <c r="O24" s="4"/>
      <c r="P24" s="4"/>
    </row>
    <row r="25" spans="1:23" s="3" customFormat="1" ht="75" hidden="1" customHeight="1">
      <c r="A25" s="40">
        <v>6</v>
      </c>
      <c r="B25" s="27" t="s">
        <v>37</v>
      </c>
      <c r="C25" s="27" t="s">
        <v>73</v>
      </c>
      <c r="D25" s="39" t="s">
        <v>93</v>
      </c>
      <c r="E25" s="40">
        <v>8</v>
      </c>
      <c r="F25" s="128" t="s">
        <v>153</v>
      </c>
      <c r="G25" s="108">
        <v>4</v>
      </c>
      <c r="H25" s="151"/>
      <c r="I25" s="151"/>
      <c r="J25" s="151"/>
      <c r="K25" s="137" t="s">
        <v>111</v>
      </c>
      <c r="L25" s="137"/>
      <c r="M25" s="138"/>
      <c r="N25" s="7"/>
    </row>
    <row r="26" spans="1:23" s="4" customFormat="1" ht="144">
      <c r="A26" s="32">
        <v>7</v>
      </c>
      <c r="B26" s="31" t="s">
        <v>38</v>
      </c>
      <c r="C26" s="31" t="s">
        <v>74</v>
      </c>
      <c r="D26" s="76" t="s">
        <v>94</v>
      </c>
      <c r="E26" s="32">
        <v>5</v>
      </c>
      <c r="F26" s="32" t="s">
        <v>120</v>
      </c>
      <c r="G26" s="32">
        <v>2</v>
      </c>
      <c r="H26" s="152">
        <v>2</v>
      </c>
      <c r="I26" s="201">
        <v>43115</v>
      </c>
      <c r="J26" s="202" t="s">
        <v>160</v>
      </c>
      <c r="K26" s="122"/>
      <c r="L26" s="122"/>
      <c r="M26" s="139"/>
      <c r="N26" s="7"/>
      <c r="O26" s="3"/>
      <c r="P26" s="3"/>
      <c r="W26" s="120"/>
    </row>
    <row r="27" spans="1:23" s="3" customFormat="1" ht="72">
      <c r="A27" s="33">
        <v>8</v>
      </c>
      <c r="B27" s="25" t="s">
        <v>39</v>
      </c>
      <c r="C27" s="68" t="s">
        <v>75</v>
      </c>
      <c r="D27" s="77" t="s">
        <v>95</v>
      </c>
      <c r="E27" s="33">
        <v>2</v>
      </c>
      <c r="F27" s="33" t="s">
        <v>120</v>
      </c>
      <c r="G27" s="33">
        <v>1</v>
      </c>
      <c r="H27" s="153">
        <v>2</v>
      </c>
      <c r="I27" s="203">
        <v>43149</v>
      </c>
      <c r="J27" s="204" t="s">
        <v>161</v>
      </c>
      <c r="K27" s="140"/>
      <c r="L27" s="140"/>
      <c r="M27" s="176"/>
      <c r="N27" s="8"/>
    </row>
    <row r="28" spans="1:23" s="3" customFormat="1" ht="24" hidden="1" customHeight="1" thickBot="1">
      <c r="A28" s="305" t="s">
        <v>40</v>
      </c>
      <c r="B28" s="255"/>
      <c r="C28" s="255"/>
      <c r="D28" s="255"/>
      <c r="E28" s="255"/>
      <c r="F28" s="255"/>
      <c r="G28" s="255"/>
      <c r="H28" s="255"/>
      <c r="I28" s="255"/>
      <c r="J28" s="255"/>
      <c r="K28" s="255"/>
      <c r="L28" s="255"/>
      <c r="M28" s="306"/>
      <c r="N28" s="8"/>
    </row>
    <row r="29" spans="1:23" s="3" customFormat="1" ht="33.75" hidden="1" customHeight="1">
      <c r="A29" s="292">
        <v>9</v>
      </c>
      <c r="B29" s="69" t="s">
        <v>41</v>
      </c>
      <c r="C29" s="231" t="s">
        <v>76</v>
      </c>
      <c r="D29" s="234" t="s">
        <v>116</v>
      </c>
      <c r="E29" s="38">
        <v>7</v>
      </c>
      <c r="F29" s="141"/>
      <c r="G29" s="141"/>
      <c r="H29" s="304"/>
      <c r="I29" s="304" t="s">
        <v>113</v>
      </c>
      <c r="J29" s="154"/>
      <c r="K29" s="142"/>
      <c r="L29" s="265"/>
      <c r="M29" s="265"/>
      <c r="N29" s="8"/>
    </row>
    <row r="30" spans="1:23" s="3" customFormat="1" ht="55.5" customHeight="1">
      <c r="A30" s="293"/>
      <c r="B30" s="70" t="s">
        <v>52</v>
      </c>
      <c r="C30" s="232"/>
      <c r="D30" s="235"/>
      <c r="E30" s="94">
        <v>2</v>
      </c>
      <c r="F30" s="107" t="s">
        <v>120</v>
      </c>
      <c r="G30" s="107">
        <v>2</v>
      </c>
      <c r="H30" s="285"/>
      <c r="I30" s="285"/>
      <c r="J30" s="204" t="s">
        <v>162</v>
      </c>
      <c r="K30" s="143"/>
      <c r="L30" s="253"/>
      <c r="M30" s="253"/>
      <c r="N30" s="7"/>
    </row>
    <row r="31" spans="1:23" s="3" customFormat="1" ht="51" customHeight="1">
      <c r="A31" s="293"/>
      <c r="B31" s="70" t="s">
        <v>53</v>
      </c>
      <c r="C31" s="232"/>
      <c r="D31" s="235"/>
      <c r="E31" s="94">
        <v>1</v>
      </c>
      <c r="F31" s="107" t="s">
        <v>120</v>
      </c>
      <c r="G31" s="107">
        <v>2</v>
      </c>
      <c r="H31" s="285"/>
      <c r="I31" s="285"/>
      <c r="J31" s="204" t="s">
        <v>162</v>
      </c>
      <c r="K31" s="143"/>
      <c r="L31" s="253"/>
      <c r="M31" s="253"/>
      <c r="N31" s="8"/>
    </row>
    <row r="32" spans="1:23" s="3" customFormat="1" ht="24.75" hidden="1" customHeight="1">
      <c r="A32" s="293"/>
      <c r="B32" s="302" t="s">
        <v>54</v>
      </c>
      <c r="C32" s="232"/>
      <c r="D32" s="235"/>
      <c r="E32" s="207">
        <v>4</v>
      </c>
      <c r="F32" s="107"/>
      <c r="G32" s="107"/>
      <c r="H32" s="285"/>
      <c r="I32" s="285"/>
      <c r="J32" s="155"/>
      <c r="K32" s="143"/>
      <c r="L32" s="253"/>
      <c r="M32" s="253"/>
      <c r="N32" s="8"/>
    </row>
    <row r="33" spans="1:49" s="3" customFormat="1" ht="41.25" hidden="1" customHeight="1">
      <c r="A33" s="294"/>
      <c r="B33" s="303"/>
      <c r="C33" s="233"/>
      <c r="D33" s="236"/>
      <c r="E33" s="208"/>
      <c r="F33" s="108" t="s">
        <v>154</v>
      </c>
      <c r="G33" s="108">
        <v>2</v>
      </c>
      <c r="H33" s="286"/>
      <c r="I33" s="286"/>
      <c r="J33" s="156"/>
      <c r="K33" s="144" t="s">
        <v>111</v>
      </c>
      <c r="L33" s="254"/>
      <c r="M33" s="254"/>
      <c r="N33" s="7"/>
    </row>
    <row r="34" spans="1:49" s="3" customFormat="1" ht="27.75" hidden="1">
      <c r="A34" s="288">
        <v>10</v>
      </c>
      <c r="B34" s="45" t="s">
        <v>42</v>
      </c>
      <c r="C34" s="290" t="s">
        <v>77</v>
      </c>
      <c r="D34" s="290" t="s">
        <v>97</v>
      </c>
      <c r="E34" s="41">
        <v>8</v>
      </c>
      <c r="F34" s="33"/>
      <c r="G34" s="33"/>
      <c r="H34" s="284">
        <v>1</v>
      </c>
      <c r="I34" s="287">
        <v>43154</v>
      </c>
      <c r="J34" s="157"/>
      <c r="K34" s="145"/>
      <c r="L34" s="252"/>
      <c r="M34" s="252"/>
      <c r="N34" s="7"/>
      <c r="O34" s="4"/>
      <c r="P34" s="4"/>
    </row>
    <row r="35" spans="1:49" s="3" customFormat="1" ht="72">
      <c r="A35" s="288"/>
      <c r="B35" s="36" t="s">
        <v>58</v>
      </c>
      <c r="C35" s="235"/>
      <c r="D35" s="235"/>
      <c r="E35" s="207">
        <v>3</v>
      </c>
      <c r="F35" s="107" t="s">
        <v>120</v>
      </c>
      <c r="G35" s="107">
        <v>1</v>
      </c>
      <c r="H35" s="285"/>
      <c r="I35" s="285"/>
      <c r="J35" s="155" t="s">
        <v>163</v>
      </c>
      <c r="K35" s="143"/>
      <c r="L35" s="253"/>
      <c r="M35" s="253"/>
      <c r="N35" s="8"/>
      <c r="O35" s="4"/>
      <c r="P35" s="4"/>
    </row>
    <row r="36" spans="1:49" s="4" customFormat="1" ht="37.5" hidden="1">
      <c r="A36" s="288"/>
      <c r="B36" s="37" t="s">
        <v>57</v>
      </c>
      <c r="C36" s="235"/>
      <c r="D36" s="235"/>
      <c r="E36" s="207"/>
      <c r="F36" s="107" t="s">
        <v>155</v>
      </c>
      <c r="G36" s="107"/>
      <c r="H36" s="285"/>
      <c r="I36" s="285"/>
      <c r="J36" s="155"/>
      <c r="K36" s="143" t="s">
        <v>113</v>
      </c>
      <c r="L36" s="253"/>
      <c r="M36" s="253"/>
      <c r="N36" s="8"/>
      <c r="O36" s="3"/>
      <c r="P36" s="3"/>
    </row>
    <row r="37" spans="1:49" s="4" customFormat="1" ht="37.5" hidden="1">
      <c r="A37" s="288"/>
      <c r="B37" s="35" t="s">
        <v>55</v>
      </c>
      <c r="C37" s="235"/>
      <c r="D37" s="235"/>
      <c r="E37" s="94">
        <v>2</v>
      </c>
      <c r="F37" s="107" t="s">
        <v>121</v>
      </c>
      <c r="G37" s="107">
        <v>1</v>
      </c>
      <c r="H37" s="285"/>
      <c r="I37" s="285"/>
      <c r="J37" s="155"/>
      <c r="K37" s="143" t="s">
        <v>111</v>
      </c>
      <c r="L37" s="253"/>
      <c r="M37" s="253"/>
      <c r="N37" s="7"/>
      <c r="O37" s="3"/>
      <c r="P37" s="3"/>
    </row>
    <row r="38" spans="1:49" s="3" customFormat="1" ht="56.25" hidden="1">
      <c r="A38" s="289"/>
      <c r="B38" s="27" t="s">
        <v>56</v>
      </c>
      <c r="C38" s="236"/>
      <c r="D38" s="236"/>
      <c r="E38" s="103">
        <v>3</v>
      </c>
      <c r="F38" s="108" t="s">
        <v>123</v>
      </c>
      <c r="G38" s="108">
        <v>2</v>
      </c>
      <c r="H38" s="286"/>
      <c r="I38" s="286"/>
      <c r="J38" s="156"/>
      <c r="K38" s="144" t="s">
        <v>111</v>
      </c>
      <c r="L38" s="254"/>
      <c r="M38" s="254"/>
      <c r="N38" s="7"/>
    </row>
    <row r="39" spans="1:49" s="3" customFormat="1" ht="93.75" hidden="1">
      <c r="A39" s="281">
        <v>11</v>
      </c>
      <c r="B39" s="42" t="s">
        <v>59</v>
      </c>
      <c r="C39" s="295" t="s">
        <v>78</v>
      </c>
      <c r="D39" s="71" t="s">
        <v>98</v>
      </c>
      <c r="E39" s="93">
        <v>4</v>
      </c>
      <c r="F39" s="104" t="s">
        <v>121</v>
      </c>
      <c r="G39" s="104">
        <v>1</v>
      </c>
      <c r="H39" s="158"/>
      <c r="I39" s="158"/>
      <c r="J39" s="158"/>
      <c r="K39" s="83" t="s">
        <v>111</v>
      </c>
      <c r="L39" s="312"/>
      <c r="M39" s="83"/>
      <c r="N39" s="7"/>
    </row>
    <row r="40" spans="1:49" s="3" customFormat="1" ht="68.25" hidden="1" customHeight="1">
      <c r="A40" s="282"/>
      <c r="B40" s="43" t="s">
        <v>43</v>
      </c>
      <c r="C40" s="297"/>
      <c r="D40" s="73" t="s">
        <v>99</v>
      </c>
      <c r="E40" s="105">
        <v>3</v>
      </c>
      <c r="F40" s="105" t="s">
        <v>122</v>
      </c>
      <c r="G40" s="105">
        <v>1</v>
      </c>
      <c r="H40" s="91"/>
      <c r="I40" s="91"/>
      <c r="J40" s="91"/>
      <c r="K40" s="84" t="s">
        <v>111</v>
      </c>
      <c r="L40" s="313"/>
      <c r="M40" s="84"/>
      <c r="N40" s="7"/>
    </row>
    <row r="41" spans="1:49" s="22" customFormat="1" ht="111" hidden="1" customHeight="1">
      <c r="A41" s="44">
        <v>12</v>
      </c>
      <c r="B41" s="23" t="s">
        <v>44</v>
      </c>
      <c r="C41" s="62" t="s">
        <v>79</v>
      </c>
      <c r="D41" s="62" t="s">
        <v>101</v>
      </c>
      <c r="E41" s="44">
        <v>3</v>
      </c>
      <c r="F41" s="44" t="s">
        <v>121</v>
      </c>
      <c r="G41" s="44">
        <v>1</v>
      </c>
      <c r="H41" s="92"/>
      <c r="I41" s="92"/>
      <c r="J41" s="92"/>
      <c r="K41" s="85" t="s">
        <v>111</v>
      </c>
      <c r="L41" s="85"/>
      <c r="M41" s="85"/>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hidden="1" customHeight="1">
      <c r="A42" s="44">
        <v>13</v>
      </c>
      <c r="B42" s="25" t="s">
        <v>45</v>
      </c>
      <c r="C42" s="71" t="s">
        <v>96</v>
      </c>
      <c r="D42" s="62" t="s">
        <v>100</v>
      </c>
      <c r="E42" s="44">
        <v>3</v>
      </c>
      <c r="F42" s="44" t="s">
        <v>122</v>
      </c>
      <c r="G42" s="44">
        <v>1</v>
      </c>
      <c r="H42" s="92"/>
      <c r="I42" s="92"/>
      <c r="J42" s="92"/>
      <c r="K42" s="85" t="s">
        <v>111</v>
      </c>
      <c r="L42" s="85"/>
      <c r="M42" s="85"/>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hidden="1">
      <c r="A43" s="281">
        <v>14</v>
      </c>
      <c r="B43" s="34" t="s">
        <v>46</v>
      </c>
      <c r="C43" s="295" t="s">
        <v>80</v>
      </c>
      <c r="D43" s="295" t="s">
        <v>102</v>
      </c>
      <c r="E43" s="48">
        <v>7</v>
      </c>
      <c r="F43" s="104"/>
      <c r="G43" s="104"/>
      <c r="H43" s="158"/>
      <c r="I43" s="158"/>
      <c r="J43" s="158"/>
      <c r="K43" s="83" t="s">
        <v>111</v>
      </c>
      <c r="L43" s="312"/>
      <c r="M43" s="83"/>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hidden="1">
      <c r="A44" s="283"/>
      <c r="B44" s="45" t="s">
        <v>47</v>
      </c>
      <c r="C44" s="296"/>
      <c r="D44" s="296"/>
      <c r="E44" s="49">
        <v>2</v>
      </c>
      <c r="F44" s="106" t="s">
        <v>122</v>
      </c>
      <c r="G44" s="106">
        <v>2</v>
      </c>
      <c r="H44" s="159"/>
      <c r="I44" s="159"/>
      <c r="J44" s="159"/>
      <c r="K44" s="86" t="s">
        <v>111</v>
      </c>
      <c r="L44" s="314"/>
      <c r="M44" s="86"/>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hidden="1">
      <c r="A45" s="283"/>
      <c r="B45" s="46" t="s">
        <v>48</v>
      </c>
      <c r="C45" s="296"/>
      <c r="D45" s="296"/>
      <c r="E45" s="49">
        <v>2</v>
      </c>
      <c r="F45" s="106"/>
      <c r="G45" s="106"/>
      <c r="H45" s="159"/>
      <c r="I45" s="159"/>
      <c r="J45" s="159"/>
      <c r="K45" s="86" t="s">
        <v>111</v>
      </c>
      <c r="L45" s="314"/>
      <c r="M45" s="86"/>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hidden="1">
      <c r="A46" s="283"/>
      <c r="B46" s="46" t="s">
        <v>49</v>
      </c>
      <c r="C46" s="296"/>
      <c r="D46" s="296"/>
      <c r="E46" s="49">
        <v>1</v>
      </c>
      <c r="F46" s="106"/>
      <c r="G46" s="106"/>
      <c r="H46" s="159"/>
      <c r="I46" s="159"/>
      <c r="J46" s="159"/>
      <c r="K46" s="86" t="s">
        <v>111</v>
      </c>
      <c r="L46" s="314"/>
      <c r="M46" s="86"/>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hidden="1">
      <c r="A47" s="282"/>
      <c r="B47" s="47" t="s">
        <v>50</v>
      </c>
      <c r="C47" s="297"/>
      <c r="D47" s="297"/>
      <c r="E47" s="50">
        <v>2</v>
      </c>
      <c r="F47" s="105"/>
      <c r="G47" s="105"/>
      <c r="H47" s="91"/>
      <c r="I47" s="91"/>
      <c r="J47" s="91"/>
      <c r="K47" s="84"/>
      <c r="L47" s="313"/>
      <c r="M47" s="84"/>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 hidden="1">
      <c r="A48" s="48">
        <v>15</v>
      </c>
      <c r="B48" s="26" t="s">
        <v>51</v>
      </c>
      <c r="C48" s="78" t="s">
        <v>81</v>
      </c>
      <c r="D48" s="71" t="s">
        <v>103</v>
      </c>
      <c r="E48" s="48">
        <v>5</v>
      </c>
      <c r="F48" s="104" t="s">
        <v>123</v>
      </c>
      <c r="G48" s="104">
        <v>1</v>
      </c>
      <c r="H48" s="158"/>
      <c r="I48" s="158"/>
      <c r="J48" s="158"/>
      <c r="K48" s="83" t="s">
        <v>111</v>
      </c>
      <c r="L48" s="83"/>
      <c r="M48" s="83"/>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hidden="1" customHeight="1" thickBot="1">
      <c r="A49" s="237" t="s">
        <v>64</v>
      </c>
      <c r="B49" s="238"/>
      <c r="C49" s="238"/>
      <c r="D49" s="238"/>
      <c r="E49" s="238"/>
      <c r="F49" s="238"/>
      <c r="G49" s="238"/>
      <c r="H49" s="238"/>
      <c r="I49" s="238"/>
      <c r="J49" s="238"/>
      <c r="K49" s="238"/>
      <c r="L49" s="238"/>
      <c r="M49" s="240"/>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hidden="1">
      <c r="A50" s="53">
        <v>16</v>
      </c>
      <c r="B50" s="27" t="s">
        <v>60</v>
      </c>
      <c r="C50" s="27" t="s">
        <v>82</v>
      </c>
      <c r="D50" s="79" t="s">
        <v>104</v>
      </c>
      <c r="E50" s="53">
        <v>4</v>
      </c>
      <c r="F50" s="105" t="s">
        <v>122</v>
      </c>
      <c r="G50" s="105">
        <v>1</v>
      </c>
      <c r="H50" s="91"/>
      <c r="I50" s="91"/>
      <c r="J50" s="91"/>
      <c r="K50" s="84" t="s">
        <v>111</v>
      </c>
      <c r="L50" s="84"/>
      <c r="M50" s="84"/>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56.25">
      <c r="A51" s="44">
        <v>17</v>
      </c>
      <c r="B51" s="31" t="s">
        <v>61</v>
      </c>
      <c r="C51" s="31" t="s">
        <v>83</v>
      </c>
      <c r="D51" s="80" t="s">
        <v>105</v>
      </c>
      <c r="E51" s="44">
        <v>6</v>
      </c>
      <c r="F51" s="44" t="s">
        <v>152</v>
      </c>
      <c r="G51" s="44">
        <v>12</v>
      </c>
      <c r="H51" s="92">
        <v>3</v>
      </c>
      <c r="I51" s="92" t="s">
        <v>164</v>
      </c>
      <c r="J51" s="92" t="s">
        <v>165</v>
      </c>
      <c r="K51" s="85"/>
      <c r="L51" s="85"/>
      <c r="M51" s="85"/>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75">
      <c r="A52" s="44">
        <v>18</v>
      </c>
      <c r="B52" s="31" t="s">
        <v>62</v>
      </c>
      <c r="C52" s="72" t="s">
        <v>84</v>
      </c>
      <c r="D52" s="80" t="s">
        <v>106</v>
      </c>
      <c r="E52" s="44">
        <v>1</v>
      </c>
      <c r="F52" s="44" t="s">
        <v>152</v>
      </c>
      <c r="G52" s="44">
        <v>1</v>
      </c>
      <c r="H52" s="92">
        <v>2</v>
      </c>
      <c r="I52" s="205">
        <v>43061</v>
      </c>
      <c r="J52" s="92" t="s">
        <v>169</v>
      </c>
      <c r="K52" s="85"/>
      <c r="L52" s="85"/>
      <c r="M52" s="85"/>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108">
      <c r="A53" s="44">
        <v>19</v>
      </c>
      <c r="B53" s="31" t="s">
        <v>63</v>
      </c>
      <c r="C53" s="31" t="s">
        <v>85</v>
      </c>
      <c r="D53" s="80" t="s">
        <v>107</v>
      </c>
      <c r="E53" s="44">
        <v>2</v>
      </c>
      <c r="F53" s="44" t="s">
        <v>152</v>
      </c>
      <c r="G53" s="44">
        <v>2</v>
      </c>
      <c r="H53" s="92">
        <v>1</v>
      </c>
      <c r="I53" s="205">
        <v>43425</v>
      </c>
      <c r="J53" s="92" t="s">
        <v>166</v>
      </c>
      <c r="K53" s="85"/>
      <c r="L53" s="85"/>
      <c r="M53" s="85"/>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hidden="1" customHeight="1" thickBot="1">
      <c r="A54" s="44">
        <v>20</v>
      </c>
      <c r="B54" s="31" t="s">
        <v>4</v>
      </c>
      <c r="C54" s="31" t="s">
        <v>86</v>
      </c>
      <c r="D54" s="81" t="s">
        <v>108</v>
      </c>
      <c r="E54" s="44">
        <v>2</v>
      </c>
      <c r="F54" s="44" t="s">
        <v>121</v>
      </c>
      <c r="G54" s="44">
        <v>1</v>
      </c>
      <c r="H54" s="92"/>
      <c r="I54" s="92"/>
      <c r="J54" s="92"/>
      <c r="K54" s="85" t="s">
        <v>111</v>
      </c>
      <c r="L54" s="85"/>
      <c r="M54" s="85"/>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hidden="1" customHeight="1" thickBot="1">
      <c r="A55" s="51"/>
      <c r="B55" s="52"/>
      <c r="C55" s="52"/>
      <c r="D55" s="52"/>
      <c r="E55" s="52"/>
      <c r="F55" s="146"/>
      <c r="G55" s="146"/>
      <c r="H55" s="279" t="s">
        <v>114</v>
      </c>
      <c r="I55" s="279"/>
      <c r="J55" s="279"/>
      <c r="K55" s="279"/>
      <c r="L55" s="177">
        <f>L14+L15+L16+L17+L20++L25+L26+L27+L29+L34+L39+L41+L42+L43+L48+L50+L51+L52+L53+L54</f>
        <v>0</v>
      </c>
      <c r="M55" s="178"/>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147"/>
      <c r="G56" s="147"/>
      <c r="H56" s="147"/>
      <c r="I56" s="147"/>
      <c r="J56" s="147"/>
      <c r="K56" s="147"/>
      <c r="L56" s="147"/>
      <c r="M56" s="147"/>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147"/>
      <c r="G57" s="147"/>
      <c r="H57" s="147"/>
      <c r="I57" s="147"/>
      <c r="J57" s="147"/>
      <c r="K57" s="147"/>
      <c r="L57" s="147"/>
      <c r="M57" s="147"/>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147"/>
      <c r="G58" s="147"/>
      <c r="H58" s="147"/>
      <c r="I58" s="147"/>
      <c r="J58" s="147"/>
      <c r="K58" s="147"/>
      <c r="L58" s="147"/>
      <c r="M58" s="147"/>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147"/>
      <c r="G59" s="147"/>
      <c r="H59" s="147"/>
      <c r="I59" s="147"/>
      <c r="J59" s="147"/>
      <c r="K59" s="147"/>
      <c r="L59" s="147"/>
      <c r="M59" s="147"/>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D50:F50" name="Actividad 13_4"/>
    <protectedRange sqref="D41:G42" name="Actividad 11_4"/>
    <protectedRange sqref="B38:M38" name="Actividad 10_4"/>
    <protectedRange sqref="B22:E22 H22:M22" name="Actividad 2_4"/>
    <protectedRange sqref="B25:C27" name="Actividad 4_4"/>
    <protectedRange sqref="B31:I31 K31:M31" name="Actividad 6_4"/>
    <protectedRange sqref="B32:M34" name="actividad 7_4"/>
    <protectedRange sqref="B29:M29 B30:I30 K30:M30" name="Actividad 5_4"/>
    <protectedRange sqref="B23:M23" name="Actividad 3_4"/>
    <protectedRange sqref="B14:C21 D17:M21 F22:G22 F25" name="Actividad 1_4"/>
    <protectedRange sqref="M53 I53:L54" name="Actividad 16_2_1"/>
    <protectedRange sqref="K52:M52" name="Actividad 15_2_1"/>
    <protectedRange sqref="K50:L50" name="Actividad 13_2_1"/>
    <protectedRange sqref="I41:M42" name="Actividad 11_2_1"/>
    <protectedRange sqref="H25:L27 J30:J31" name="Actividad 4_2_1"/>
    <protectedRange sqref="W26 I14:L14 I16:L16 H15:I15 K15:L15" name="Actividad 1_2_1"/>
    <protectedRange sqref="K51:M51" name="Actividad 14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M25:M27 N26:N29" name="Actividad 4_3_1"/>
    <protectedRange sqref="N33" name="Actividad 6_3_1"/>
    <protectedRange sqref="N30:N36" name="actividad 7_3_1"/>
    <protectedRange sqref="N30:N32" name="Actividad 5_3_1"/>
    <protectedRange sqref="N25" name="Actividad 3_3_1"/>
    <protectedRange sqref="M15:M16 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s>
  <autoFilter ref="A12:M55">
    <filterColumn colId="5">
      <filters>
        <filter val="T1"/>
        <filter val="T1/T2"/>
        <filter val="T1/T2/T3/T4"/>
        <filter val="T1/T3"/>
      </filters>
    </filterColumn>
  </autoFilter>
  <mergeCells count="62">
    <mergeCell ref="D43:D47"/>
    <mergeCell ref="L17:L19"/>
    <mergeCell ref="L20:L23"/>
    <mergeCell ref="B32:B33"/>
    <mergeCell ref="H29:H33"/>
    <mergeCell ref="C39:C40"/>
    <mergeCell ref="A28:M28"/>
    <mergeCell ref="H20:H23"/>
    <mergeCell ref="I20:I23"/>
    <mergeCell ref="I29:I33"/>
    <mergeCell ref="C20:C23"/>
    <mergeCell ref="M20:M23"/>
    <mergeCell ref="L39:L40"/>
    <mergeCell ref="L43:L47"/>
    <mergeCell ref="H55:K55"/>
    <mergeCell ref="D20:D23"/>
    <mergeCell ref="L29:L33"/>
    <mergeCell ref="A49:M49"/>
    <mergeCell ref="A39:A40"/>
    <mergeCell ref="A43:A47"/>
    <mergeCell ref="H34:H38"/>
    <mergeCell ref="I34:I38"/>
    <mergeCell ref="M34:M38"/>
    <mergeCell ref="A34:A38"/>
    <mergeCell ref="C34:C38"/>
    <mergeCell ref="D34:D38"/>
    <mergeCell ref="A20:A23"/>
    <mergeCell ref="A29:A33"/>
    <mergeCell ref="E35:E36"/>
    <mergeCell ref="C43:C47"/>
    <mergeCell ref="L8:M8"/>
    <mergeCell ref="L9:M9"/>
    <mergeCell ref="A2:M2"/>
    <mergeCell ref="A3:M3"/>
    <mergeCell ref="A4:M4"/>
    <mergeCell ref="A5:M5"/>
    <mergeCell ref="A8:D8"/>
    <mergeCell ref="A7:M7"/>
    <mergeCell ref="K11:M11"/>
    <mergeCell ref="E9:H9"/>
    <mergeCell ref="L34:L38"/>
    <mergeCell ref="A13:M13"/>
    <mergeCell ref="M17:M19"/>
    <mergeCell ref="A9:D9"/>
    <mergeCell ref="I17:I19"/>
    <mergeCell ref="M29:M33"/>
    <mergeCell ref="A1:P1"/>
    <mergeCell ref="E32:E33"/>
    <mergeCell ref="A10:N10"/>
    <mergeCell ref="A17:A19"/>
    <mergeCell ref="I8:K8"/>
    <mergeCell ref="E8:H8"/>
    <mergeCell ref="H11:J11"/>
    <mergeCell ref="A11:G11"/>
    <mergeCell ref="I9:K9"/>
    <mergeCell ref="C17:C19"/>
    <mergeCell ref="D17:D19"/>
    <mergeCell ref="C29:C33"/>
    <mergeCell ref="D29:D33"/>
    <mergeCell ref="A24:M24"/>
    <mergeCell ref="O7:R7"/>
    <mergeCell ref="Q12:R12"/>
  </mergeCells>
  <conditionalFormatting sqref="K27:L27">
    <cfRule type="expression" dxfId="23" priority="110" stopIfTrue="1">
      <formula>K27="NC"</formula>
    </cfRule>
    <cfRule type="expression" dxfId="22" priority="111" stopIfTrue="1">
      <formula>K27="PE"</formula>
    </cfRule>
    <cfRule type="expression" dxfId="21" priority="112" stopIfTrue="1">
      <formula>K27="PA"</formula>
    </cfRule>
    <cfRule type="expression" dxfId="20" priority="113" stopIfTrue="1">
      <formula>K27="C"</formula>
    </cfRule>
  </conditionalFormatting>
  <conditionalFormatting sqref="K14:L14">
    <cfRule type="expression" dxfId="19" priority="82" stopIfTrue="1">
      <formula>K14:K22="NC"</formula>
    </cfRule>
    <cfRule type="expression" dxfId="18" priority="83" stopIfTrue="1">
      <formula>K14:K22="PE"</formula>
    </cfRule>
    <cfRule type="expression" dxfId="17" priority="84" stopIfTrue="1">
      <formula>K14:K22="PA"</formula>
    </cfRule>
    <cfRule type="expression" dxfId="16" priority="85" stopIfTrue="1">
      <formula>K14:K22="C"</formula>
    </cfRule>
  </conditionalFormatting>
  <conditionalFormatting sqref="K25:L25">
    <cfRule type="expression" dxfId="15" priority="78" stopIfTrue="1">
      <formula>K25="NC"</formula>
    </cfRule>
    <cfRule type="expression" dxfId="14" priority="79" stopIfTrue="1">
      <formula>K25="PE"</formula>
    </cfRule>
    <cfRule type="expression" dxfId="13" priority="80" stopIfTrue="1">
      <formula>K25="PA"</formula>
    </cfRule>
    <cfRule type="expression" dxfId="12" priority="81" stopIfTrue="1">
      <formula>K25="C"</formula>
    </cfRule>
  </conditionalFormatting>
  <conditionalFormatting sqref="K26:L26">
    <cfRule type="expression" dxfId="11" priority="70" stopIfTrue="1">
      <formula>K26="NC"</formula>
    </cfRule>
    <cfRule type="expression" dxfId="10" priority="71" stopIfTrue="1">
      <formula>K26="PE"</formula>
    </cfRule>
    <cfRule type="expression" dxfId="9" priority="72" stopIfTrue="1">
      <formula>K26="PA"</formula>
    </cfRule>
    <cfRule type="expression" dxfId="8" priority="73" stopIfTrue="1">
      <formula>K26="C"</formula>
    </cfRule>
  </conditionalFormatting>
  <conditionalFormatting sqref="H1 H6">
    <cfRule type="containsText" dxfId="7" priority="6" operator="containsText" text="Sin empezar">
      <formula>NOT(ISERROR(SEARCH("Sin empezar",H1)))</formula>
    </cfRule>
    <cfRule type="containsText" dxfId="6" priority="7" stopIfTrue="1" operator="containsText" text="En progreso">
      <formula>NOT(ISERROR(SEARCH("En progreso",H1)))</formula>
    </cfRule>
    <cfRule type="containsText" dxfId="5" priority="8" stopIfTrue="1" operator="containsText" text="Completado">
      <formula>NOT(ISERROR(SEARCH("Completado",H1)))</formula>
    </cfRule>
    <cfRule type="iconSet" priority="9">
      <iconSet iconSet="3Symbols2">
        <cfvo type="percent" val="0"/>
        <cfvo type="percent" val="33"/>
        <cfvo type="percent" val="67"/>
      </iconSet>
    </cfRule>
  </conditionalFormatting>
  <conditionalFormatting sqref="K14:K23 K25:K27 K29:K48 K50:K54">
    <cfRule type="containsText" dxfId="4" priority="5" operator="containsText" text="Cumplido">
      <formula>NOT(ISERROR(SEARCH("Cumplido",K14)))</formula>
    </cfRule>
  </conditionalFormatting>
  <conditionalFormatting sqref="K14:K23 K25:K27 K29:K48 K50:K54">
    <cfRule type="containsText" dxfId="3" priority="1" operator="containsText" text="N/A">
      <formula>NOT(ISERROR(SEARCH("N/A",K14)))</formula>
    </cfRule>
    <cfRule type="containsText" dxfId="2" priority="2" operator="containsText" text="No Cumplido">
      <formula>NOT(ISERROR(SEARCH("No Cumplido",K14)))</formula>
    </cfRule>
    <cfRule type="containsText" dxfId="1" priority="3" operator="containsText" text="Pendiente">
      <formula>NOT(ISERROR(SEARCH("Pendiente",K14)))</formula>
    </cfRule>
    <cfRule type="containsText" dxfId="0" priority="4" operator="containsText" text="Parcial">
      <formula>NOT(ISERROR(SEARCH("Parcial",K14)))</formula>
    </cfRule>
  </conditionalFormatting>
  <dataValidations count="38">
    <dataValidation type="custom" allowBlank="1" showInputMessage="1" showErrorMessage="1" error="Estos datos no deben modificarse." sqref="C54 C52">
      <formula1>C52</formula1>
    </dataValidation>
    <dataValidation type="custom" allowBlank="1" showInputMessage="1" showErrorMessage="1" error="Estos datos no deben ser modificados." sqref="C51">
      <formula1>C50</formula1>
    </dataValidation>
    <dataValidation type="custom" showInputMessage="1" showErrorMessage="1" error="Estos datos no deben modificarse." sqref="D50:D53">
      <formula1>D50</formula1>
    </dataValidation>
    <dataValidation type="custom" allowBlank="1" showInputMessage="1" showErrorMessage="1" error="Esta información no puede modificarse._x000a_" sqref="B27 B34 C14 C34:C40 D29:D33 C43:D47">
      <formula1>B14</formula1>
    </dataValidation>
    <dataValidation type="custom" showInputMessage="1" showErrorMessage="1" error="Esta información no puede modificarse._x000a_" sqref="D14:D23">
      <formula1>SUM(D14:D22)</formula1>
    </dataValidation>
    <dataValidation type="custom" allowBlank="1" showInputMessage="1" showErrorMessage="1" sqref="B14:B23">
      <formula1>SUM(B14:B23)</formula1>
    </dataValidation>
    <dataValidation type="custom" allowBlank="1" showInputMessage="1" showErrorMessage="1" error="Esta información no puede modificarse._x000a_" sqref="B25 C25:C27">
      <formula1>SUM(B25:B27)</formula1>
    </dataValidation>
    <dataValidation type="custom" allowBlank="1" showInputMessage="1" showErrorMessage="1" error="Esta información no puede modificarse._x000a_" sqref="B26 C41:C42">
      <formula1>SUM(B26:B27)</formula1>
    </dataValidation>
    <dataValidation type="custom" allowBlank="1" showInputMessage="1" showErrorMessage="1" error="Esta información no puede modificarse._x000a_" sqref="B29:B33 B50:B54">
      <formula1>SUM(B29:B33)</formula1>
    </dataValidation>
    <dataValidation type="custom" allowBlank="1" showInputMessage="1" showErrorMessage="1" error="Esta información no puede modificarse._x000a_" sqref="B35:B48">
      <formula1>SUM(B34:B48)</formula1>
    </dataValidation>
    <dataValidation type="custom" allowBlank="1" showInputMessage="1" showErrorMessage="1" error="Esta información no puede modificarse._x000a_" sqref="C15:C16 C20:C23">
      <formula1>SUM(C15:C23)</formula1>
    </dataValidation>
    <dataValidation type="custom" allowBlank="1" showInputMessage="1" showErrorMessage="1" sqref="C17:C19">
      <formula1>C17</formula1>
    </dataValidation>
    <dataValidation type="whole" showInputMessage="1" showErrorMessage="1" sqref="E14 E23 E40:E42">
      <formula1>3</formula1>
      <formula2>3</formula2>
    </dataValidation>
    <dataValidation type="whole" allowBlank="1" showInputMessage="1" showErrorMessage="1" sqref="E17">
      <formula1>3</formula1>
      <formula2>3</formula2>
    </dataValidation>
    <dataValidation type="whole" showInputMessage="1" showErrorMessage="1" sqref="E18 E31 E46 E52">
      <formula1>1</formula1>
      <formula2>1</formula2>
    </dataValidation>
    <dataValidation type="whole" showInputMessage="1" showErrorMessage="1" sqref="E20">
      <formula1>10</formula1>
      <formula2>10</formula2>
    </dataValidation>
    <dataValidation type="whole" allowBlank="1" showInputMessage="1" showErrorMessage="1" sqref="E21 E26">
      <formula1>5</formula1>
      <formula2>5</formula2>
    </dataValidation>
    <dataValidation type="custom" showInputMessage="1" showErrorMessage="1" error="Esta información no puede modificarse._x000a_" sqref="D25:D27">
      <formula1>SUM(D25:D27)</formula1>
    </dataValidation>
    <dataValidation type="custom" allowBlank="1" showInputMessage="1" showErrorMessage="1" error="Esta información no puede modificarse._x000a_" sqref="C29:C33">
      <formula1>SUM(C29:C48)</formula1>
    </dataValidation>
    <dataValidation type="custom" allowBlank="1" showInputMessage="1" showErrorMessage="1" error="Esta información no puede modificarse._x000a_" sqref="C48 C50 C53 D54">
      <formula1>SUM(B42,B44,B47,C48)</formula1>
    </dataValidation>
    <dataValidation type="custom" showInputMessage="1" showErrorMessage="1" error="Esta información no puede modificarse._x000a_" sqref="D34:D38">
      <formula1>D34</formula1>
    </dataValidation>
    <dataValidation type="custom" allowBlank="1" showInputMessage="1" showErrorMessage="1" error="Esta información no puede modificarse._x000a_" sqref="D48 D39:D42">
      <formula1>SUM(D42,D41,D40,D39,D48)</formula1>
    </dataValidation>
    <dataValidation type="whole" showInputMessage="1" showErrorMessage="1" sqref="E51">
      <formula1>6</formula1>
      <formula2>6</formula2>
    </dataValidation>
    <dataValidation type="whole" operator="lessThanOrEqual" allowBlank="1" showInputMessage="1" showErrorMessage="1" sqref="L52">
      <formula1>1</formula1>
    </dataValidation>
    <dataValidation type="whole" operator="lessThanOrEqual" allowBlank="1" showInputMessage="1" showErrorMessage="1" sqref="L27 L53:L54">
      <formula1>2</formula1>
    </dataValidation>
    <dataValidation type="whole" operator="lessThanOrEqual" allowBlank="1" showInputMessage="1" showErrorMessage="1" sqref="L17:L19 L14 L41:L42">
      <formula1>3</formula1>
    </dataValidation>
    <dataValidation type="whole" operator="lessThanOrEqual" allowBlank="1" showInputMessage="1" showErrorMessage="1" sqref="L50 L39:L40">
      <formula1>4</formula1>
    </dataValidation>
    <dataValidation type="whole" operator="lessThanOrEqual" allowBlank="1" showInputMessage="1" showErrorMessage="1" sqref="L26 L48">
      <formula1>5</formula1>
    </dataValidation>
    <dataValidation type="whole" operator="lessThanOrEqual" allowBlank="1" showInputMessage="1" showErrorMessage="1" sqref="L51">
      <formula1>6</formula1>
    </dataValidation>
    <dataValidation type="whole" operator="lessThanOrEqual" allowBlank="1" showInputMessage="1" showErrorMessage="1" sqref="L15:L16 L43:L47 L29:L33">
      <formula1>7</formula1>
    </dataValidation>
    <dataValidation type="whole" operator="lessThanOrEqual" allowBlank="1" showInputMessage="1" showErrorMessage="1" sqref="L34:L38">
      <formula1>8</formula1>
    </dataValidation>
    <dataValidation type="whole" operator="lessThanOrEqual" allowBlank="1" showInputMessage="1" showErrorMessage="1" sqref="L25 L20:L23">
      <formula1>10</formula1>
    </dataValidation>
    <dataValidation type="list" allowBlank="1" showInputMessage="1" showErrorMessage="1" sqref="N39:N40 N24:N37">
      <formula1>#REF!</formula1>
    </dataValidation>
    <dataValidation type="decimal" showInputMessage="1" showErrorMessage="1" sqref="E19 E22 E27 E30 E44:E45 E47 E53:E54">
      <formula1>2</formula1>
      <formula2>2</formula2>
    </dataValidation>
    <dataValidation type="decimal" showInputMessage="1" showErrorMessage="1" sqref="E50 E32:E33 E35:E39">
      <formula1>4</formula1>
      <formula2>4</formula2>
    </dataValidation>
    <dataValidation type="whole" showInputMessage="1" showErrorMessage="1" sqref="E48">
      <formula1>5</formula1>
      <formula2>5</formula2>
    </dataValidation>
    <dataValidation type="decimal" showInputMessage="1" showErrorMessage="1" sqref="E15:E16 E29 E43">
      <formula1>7</formula1>
      <formula2>7</formula2>
    </dataValidation>
    <dataValidation type="decimal" allowBlank="1" showInputMessage="1" showErrorMessage="1" sqref="E25 E34">
      <formula1>8</formula1>
      <formula2>8</formula2>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K14:K23 K25:K27 K29:K48 K50:K54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G18" sqref="G18"/>
    </sheetView>
  </sheetViews>
  <sheetFormatPr baseColWidth="10" defaultRowHeight="15"/>
  <cols>
    <col min="5" max="5" width="12.85546875" customWidth="1"/>
    <col min="7" max="7" width="12.42578125" customWidth="1"/>
    <col min="8" max="8" width="13.42578125" customWidth="1"/>
    <col min="10" max="10" width="11.140625" customWidth="1"/>
    <col min="11" max="11" width="16.42578125" customWidth="1"/>
  </cols>
  <sheetData>
    <row r="2" spans="2:11" ht="21">
      <c r="B2" s="315" t="s">
        <v>129</v>
      </c>
      <c r="C2" s="315"/>
      <c r="D2" s="315"/>
      <c r="E2" s="315"/>
      <c r="F2" s="315"/>
      <c r="G2" s="315"/>
      <c r="H2" s="315"/>
      <c r="I2" s="315"/>
      <c r="J2" s="315"/>
      <c r="K2" s="315"/>
    </row>
    <row r="3" spans="2:11" ht="15.75" thickBot="1"/>
    <row r="4" spans="2:11">
      <c r="B4" s="316" t="s">
        <v>130</v>
      </c>
      <c r="C4" s="318" t="s">
        <v>131</v>
      </c>
      <c r="D4" s="319"/>
      <c r="E4" s="320" t="s">
        <v>132</v>
      </c>
      <c r="F4" s="320"/>
      <c r="G4" s="320"/>
      <c r="H4" s="320"/>
      <c r="I4" s="320"/>
      <c r="J4" s="342"/>
      <c r="K4" s="321" t="s">
        <v>147</v>
      </c>
    </row>
    <row r="5" spans="2:11" ht="26.25" thickBot="1">
      <c r="B5" s="317"/>
      <c r="C5" s="323" t="s">
        <v>133</v>
      </c>
      <c r="D5" s="324"/>
      <c r="E5" s="179" t="s">
        <v>134</v>
      </c>
      <c r="F5" s="180" t="s">
        <v>135</v>
      </c>
      <c r="G5" s="181" t="s">
        <v>136</v>
      </c>
      <c r="H5" s="182" t="s">
        <v>137</v>
      </c>
      <c r="I5" s="190" t="s">
        <v>113</v>
      </c>
      <c r="J5" s="343"/>
      <c r="K5" s="322"/>
    </row>
    <row r="6" spans="2:11">
      <c r="B6" s="183">
        <v>1</v>
      </c>
      <c r="C6" s="326" t="s">
        <v>138</v>
      </c>
      <c r="D6" s="327"/>
      <c r="E6" s="184">
        <f>COUNTIF('Evaluación PT 2018'!K14:K23,"Cumplido ")</f>
        <v>0</v>
      </c>
      <c r="F6" s="185">
        <f>COUNTIF('Evaluación PT 2018'!K14:K23,"Parcial")</f>
        <v>0</v>
      </c>
      <c r="G6" s="185">
        <f>COUNTIF('Evaluación PT 2018'!K14:K23,"Pendiente")</f>
        <v>3</v>
      </c>
      <c r="H6" s="186">
        <f>COUNTIF('Evaluación PT 2018'!K14:K23,"No cumplido")</f>
        <v>0</v>
      </c>
      <c r="I6" s="186">
        <f>COUNTIF('Evaluación PT 2018'!K14:K23,"N/A")</f>
        <v>0</v>
      </c>
      <c r="J6" s="343"/>
      <c r="K6" s="332">
        <f>'Evaluación PT 2018'!L55</f>
        <v>0</v>
      </c>
    </row>
    <row r="7" spans="2:11">
      <c r="B7" s="187">
        <v>2</v>
      </c>
      <c r="C7" s="328" t="s">
        <v>139</v>
      </c>
      <c r="D7" s="329"/>
      <c r="E7" s="184">
        <f>COUNTIF('Evaluación PT 2018'!K25:K27,"Cumplido ")</f>
        <v>0</v>
      </c>
      <c r="F7" s="185">
        <f>COUNTIF('Evaluación PT 2018'!K25:K27,"Parcial")</f>
        <v>0</v>
      </c>
      <c r="G7" s="185">
        <f>COUNTIF('Evaluación PT 2018'!K25:K27,"Pendiente")</f>
        <v>1</v>
      </c>
      <c r="H7" s="188">
        <f>COUNTIF('Evaluación PT 2018'!K25:K27,"No cumplido")</f>
        <v>0</v>
      </c>
      <c r="I7" s="188">
        <f>COUNTIF('Evaluación PT 2018'!K25:K27,"N/A")</f>
        <v>0</v>
      </c>
      <c r="J7" s="343"/>
      <c r="K7" s="333"/>
    </row>
    <row r="8" spans="2:11" ht="15" customHeight="1">
      <c r="B8" s="187">
        <v>3</v>
      </c>
      <c r="C8" s="328" t="s">
        <v>140</v>
      </c>
      <c r="D8" s="329"/>
      <c r="E8" s="184">
        <f>COUNTIF('Evaluación PT 2018'!K29:K48,"Cumplido ")</f>
        <v>0</v>
      </c>
      <c r="F8" s="185">
        <f>COUNTIF('Evaluación PT 2018'!K29:K48,"Parcial")</f>
        <v>0</v>
      </c>
      <c r="G8" s="185">
        <f>COUNTIF('Evaluación PT 2018'!K29:K48,"Pendiente")</f>
        <v>12</v>
      </c>
      <c r="H8" s="188">
        <f>COUNTIF('Evaluación PT 2018'!K29:K48,"No cumplido")</f>
        <v>0</v>
      </c>
      <c r="I8" s="188">
        <f>COUNTIF('Evaluación PT 2018'!K29:K48,"N/A")</f>
        <v>1</v>
      </c>
      <c r="J8" s="343"/>
      <c r="K8" s="334" t="s">
        <v>145</v>
      </c>
    </row>
    <row r="9" spans="2:11" ht="18" customHeight="1">
      <c r="B9" s="187">
        <v>4</v>
      </c>
      <c r="C9" s="328" t="s">
        <v>141</v>
      </c>
      <c r="D9" s="329"/>
      <c r="E9" s="184">
        <f>COUNTIF('Evaluación PT 2018'!K50:K54,"Cumplido ")</f>
        <v>0</v>
      </c>
      <c r="F9" s="185">
        <f>COUNTIF('Evaluación PT 2018'!K50:K54,"Parcial")</f>
        <v>0</v>
      </c>
      <c r="G9" s="185">
        <f>COUNTIF('Evaluación PT 2018'!K50:K54,"Pendiente")</f>
        <v>2</v>
      </c>
      <c r="H9" s="188">
        <f>COUNTIF('Evaluación PT 2018'!K50:K54,"No cumplido")</f>
        <v>0</v>
      </c>
      <c r="I9" s="188">
        <f>COUNTIF('Evaluación PT 2018'!K50:K54,"N/A")</f>
        <v>0</v>
      </c>
      <c r="J9" s="343"/>
      <c r="K9" s="335"/>
    </row>
    <row r="10" spans="2:11">
      <c r="B10" s="330" t="s">
        <v>142</v>
      </c>
      <c r="C10" s="331"/>
      <c r="D10" s="331"/>
      <c r="E10" s="191">
        <f>SUM(E6:E9)</f>
        <v>0</v>
      </c>
      <c r="F10" s="191">
        <f>SUM(F6:F9)</f>
        <v>0</v>
      </c>
      <c r="G10" s="191">
        <f>SUM(G6:G9)</f>
        <v>18</v>
      </c>
      <c r="H10" s="191">
        <f>SUM(H6:H9)</f>
        <v>0</v>
      </c>
      <c r="I10" s="191">
        <f>SUM(I6:I9)</f>
        <v>1</v>
      </c>
      <c r="J10" s="189">
        <f>SUM(E10:I10)</f>
        <v>19</v>
      </c>
      <c r="K10" s="336"/>
    </row>
    <row r="11" spans="2:11">
      <c r="B11" s="330" t="s">
        <v>143</v>
      </c>
      <c r="C11" s="331"/>
      <c r="D11" s="331"/>
      <c r="E11" s="192">
        <f>+E10/J10</f>
        <v>0</v>
      </c>
      <c r="F11" s="192">
        <f>+F10/J10</f>
        <v>0</v>
      </c>
      <c r="G11" s="192">
        <f>+G10/J10</f>
        <v>0.94736842105263153</v>
      </c>
      <c r="H11" s="193">
        <f>+H10/J10</f>
        <v>0</v>
      </c>
      <c r="I11" s="193">
        <f>+I10/J10</f>
        <v>5.2631578947368418E-2</v>
      </c>
      <c r="J11" s="194">
        <f>SUM(E11:I11)</f>
        <v>1</v>
      </c>
      <c r="K11" s="332"/>
    </row>
    <row r="12" spans="2:11" ht="15.75" thickBot="1">
      <c r="B12" s="337" t="s">
        <v>146</v>
      </c>
      <c r="C12" s="338"/>
      <c r="D12" s="339"/>
      <c r="E12" s="340"/>
      <c r="F12" s="341"/>
      <c r="G12" s="341"/>
      <c r="H12" s="341"/>
      <c r="I12" s="341"/>
      <c r="J12" s="341"/>
      <c r="K12" s="195">
        <f>K6-K10</f>
        <v>0</v>
      </c>
    </row>
    <row r="13" spans="2:11">
      <c r="B13" s="325" t="s">
        <v>144</v>
      </c>
      <c r="C13" s="325"/>
      <c r="D13" s="325"/>
      <c r="E13" s="325"/>
      <c r="F13" s="325"/>
      <c r="G13" s="325"/>
      <c r="H13" s="325"/>
      <c r="I13" s="325"/>
      <c r="J13" s="325"/>
      <c r="K13" s="325"/>
    </row>
  </sheetData>
  <mergeCells count="19">
    <mergeCell ref="B13:K13"/>
    <mergeCell ref="C6:D6"/>
    <mergeCell ref="C7:D7"/>
    <mergeCell ref="C8:D8"/>
    <mergeCell ref="C9:D9"/>
    <mergeCell ref="B10:D10"/>
    <mergeCell ref="B11:D11"/>
    <mergeCell ref="K6:K7"/>
    <mergeCell ref="K8:K9"/>
    <mergeCell ref="K10:K11"/>
    <mergeCell ref="B12:D12"/>
    <mergeCell ref="E12:J12"/>
    <mergeCell ref="J4:J9"/>
    <mergeCell ref="B2:K2"/>
    <mergeCell ref="B4:B5"/>
    <mergeCell ref="C4:D4"/>
    <mergeCell ref="E4:I4"/>
    <mergeCell ref="K4:K5"/>
    <mergeCell ref="C5:D5"/>
  </mergeCells>
  <pageMargins left="0.7" right="0.7" top="0.75" bottom="0.75" header="0.3" footer="0.3"/>
  <pageSetup paperSize="9" orientation="portrait" r:id="rId1"/>
  <ignoredErrors>
    <ignoredError sqref="E11:H1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RowHeight="15"/>
  <cols>
    <col min="2" max="2" width="0" hidden="1" customWidth="1"/>
  </cols>
  <sheetData>
    <row r="2" spans="2:2" ht="18.75">
      <c r="B2" s="82" t="s">
        <v>110</v>
      </c>
    </row>
    <row r="3" spans="2:2" ht="18.75">
      <c r="B3" s="82" t="s">
        <v>2</v>
      </c>
    </row>
    <row r="4" spans="2:2" ht="18.75">
      <c r="B4" s="82" t="s">
        <v>111</v>
      </c>
    </row>
    <row r="5" spans="2:2" ht="18.75">
      <c r="B5" s="82" t="s">
        <v>112</v>
      </c>
    </row>
    <row r="6" spans="2:2" ht="18.75">
      <c r="B6" s="8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2018</vt:lpstr>
      <vt:lpstr>Resumen de resultados</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ncedeño</cp:lastModifiedBy>
  <cp:lastPrinted>2018-02-28T17:38:19Z</cp:lastPrinted>
  <dcterms:created xsi:type="dcterms:W3CDTF">2014-10-03T18:34:35Z</dcterms:created>
  <dcterms:modified xsi:type="dcterms:W3CDTF">2018-07-04T17:09:46Z</dcterms:modified>
</cp:coreProperties>
</file>